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5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6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7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8.xml" ContentType="application/vnd.openxmlformats-officedocument.drawing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9.xml" ContentType="application/vnd.openxmlformats-officedocument.drawing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drawings/drawing10.xml" ContentType="application/vnd.openxmlformats-officedocument.drawing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drawings/drawing11.xml" ContentType="application/vnd.openxmlformats-officedocument.drawing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drawings/drawing12.xml" ContentType="application/vnd.openxmlformats-officedocument.drawing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770" windowHeight="12750" tabRatio="648" activeTab="0"/>
  </bookViews>
  <sheets>
    <sheet name="01月統合家計簿" sheetId="1" r:id="rId1"/>
    <sheet name="01月銀行口座入出金表" sheetId="2" r:id="rId2"/>
    <sheet name="01月カード利用明細表" sheetId="3" r:id="rId3"/>
    <sheet name="01月現金入出金表" sheetId="4" r:id="rId4"/>
    <sheet name="02月統合家計簿" sheetId="5" r:id="rId5"/>
    <sheet name="02月銀行口座入出金表" sheetId="6" r:id="rId6"/>
    <sheet name="02月カード利用明細表" sheetId="7" r:id="rId7"/>
    <sheet name="02月現金入出金表" sheetId="8" r:id="rId8"/>
    <sheet name="03月統合家計簿" sheetId="9" r:id="rId9"/>
    <sheet name="03月銀行口座入出金表" sheetId="10" r:id="rId10"/>
    <sheet name="03月カード利用明細表" sheetId="11" r:id="rId11"/>
    <sheet name="03月現金入出金表" sheetId="12" r:id="rId12"/>
    <sheet name="04月統合家計簿" sheetId="13" r:id="rId13"/>
    <sheet name="04月銀行口座入出金表" sheetId="14" r:id="rId14"/>
    <sheet name="04月カード利用明細表" sheetId="15" r:id="rId15"/>
    <sheet name="04月現金入出金表" sheetId="16" r:id="rId16"/>
    <sheet name="05月統合家計簿" sheetId="17" r:id="rId17"/>
    <sheet name="05月銀行口座入出金表" sheetId="18" r:id="rId18"/>
    <sheet name="05月カード利用明細表" sheetId="19" r:id="rId19"/>
    <sheet name="05月現金入出金表" sheetId="20" r:id="rId20"/>
    <sheet name="06月統合家計簿" sheetId="21" r:id="rId21"/>
    <sheet name="06月銀行口座入出金表" sheetId="22" r:id="rId22"/>
    <sheet name="06月カード利用明細表" sheetId="23" r:id="rId23"/>
    <sheet name="06月現金入出金表" sheetId="24" r:id="rId24"/>
    <sheet name="07月統合家計簿" sheetId="25" r:id="rId25"/>
    <sheet name="07月銀行口座入出金表" sheetId="26" r:id="rId26"/>
    <sheet name="07月カード利用明細表" sheetId="27" r:id="rId27"/>
    <sheet name="07月現金入出金表" sheetId="28" r:id="rId28"/>
    <sheet name="08月統合家計簿" sheetId="29" r:id="rId29"/>
    <sheet name="08月銀行口座入出金表" sheetId="30" r:id="rId30"/>
    <sheet name="08月カード利用明細表" sheetId="31" r:id="rId31"/>
    <sheet name="08月現金入出金表" sheetId="32" r:id="rId32"/>
    <sheet name="09月統合家計簿" sheetId="33" r:id="rId33"/>
    <sheet name="09月銀行口座入出金表" sheetId="34" r:id="rId34"/>
    <sheet name="09月カード利用明細表" sheetId="35" r:id="rId35"/>
    <sheet name="09月現金収支表" sheetId="36" r:id="rId36"/>
    <sheet name="10月統合家計簿" sheetId="37" r:id="rId37"/>
    <sheet name="10月銀行口座入出金表" sheetId="38" r:id="rId38"/>
    <sheet name="10月カード利用明細表" sheetId="39" r:id="rId39"/>
    <sheet name="10月現金収支表" sheetId="40" r:id="rId40"/>
    <sheet name="11月統合家計簿" sheetId="41" r:id="rId41"/>
    <sheet name="11月銀行口座入出金表" sheetId="42" r:id="rId42"/>
    <sheet name="11月カード利用明細表" sheetId="43" r:id="rId43"/>
    <sheet name="11月現金収支表" sheetId="44" r:id="rId44"/>
    <sheet name="12月統合家計簿" sheetId="45" r:id="rId45"/>
    <sheet name="12月銀行口座入出金表" sheetId="46" r:id="rId46"/>
    <sheet name="12月カード利用明細表" sheetId="47" r:id="rId47"/>
    <sheet name="12月現金収支表" sheetId="48" r:id="rId48"/>
  </sheets>
  <definedNames/>
  <calcPr fullCalcOnLoad="1"/>
</workbook>
</file>

<file path=xl/sharedStrings.xml><?xml version="1.0" encoding="utf-8"?>
<sst xmlns="http://schemas.openxmlformats.org/spreadsheetml/2006/main" count="2143" uniqueCount="255">
  <si>
    <t>統合家計簿　2021年02月分</t>
  </si>
  <si>
    <t>繰越金合計額</t>
  </si>
  <si>
    <t>Copyright © 2020 ライフプチエ｜生活プチ百科 All Rights Reserved.</t>
  </si>
  <si>
    <t>入金予定額</t>
  </si>
  <si>
    <t>次月繰越金</t>
  </si>
  <si>
    <t>期間：02/01～02/28</t>
  </si>
  <si>
    <t>次月繰越金額は、毎月末 or 次月初に確定の事</t>
  </si>
  <si>
    <t>本日は</t>
  </si>
  <si>
    <t>前月繰越金</t>
  </si>
  <si>
    <t>出金予定額</t>
  </si>
  <si>
    <t>Copyright © 2021 ライフプチエ｜生活プチ百科 All Rights Reserved.</t>
  </si>
  <si>
    <r>
      <rPr>
        <b/>
        <sz val="11"/>
        <rFont val="ＭＳ Ｐゴシック"/>
        <family val="3"/>
      </rPr>
      <t>繰越金引落差額　</t>
    </r>
    <r>
      <rPr>
        <b/>
        <sz val="11"/>
        <color indexed="10"/>
        <rFont val="ＭＳ Ｐゴシック"/>
        <family val="3"/>
      </rPr>
      <t>がマイナス（赤色）の場合は、口座の前月繰越金だけでは不足しますのでご注意下さい。</t>
    </r>
  </si>
  <si>
    <t>銀行名</t>
  </si>
  <si>
    <t>前月繰越金</t>
  </si>
  <si>
    <t>今月自動　　引落金額</t>
  </si>
  <si>
    <t>自動引落内容</t>
  </si>
  <si>
    <t>引落日</t>
  </si>
  <si>
    <t>入　金　　　予定額</t>
  </si>
  <si>
    <t>入金内容明細</t>
  </si>
  <si>
    <t>入金日</t>
  </si>
  <si>
    <t>出　金　　　　予定額</t>
  </si>
  <si>
    <t>出金内容明細</t>
  </si>
  <si>
    <t>出金日</t>
  </si>
  <si>
    <t>次月繰越金</t>
  </si>
  <si>
    <t>引落総額</t>
  </si>
  <si>
    <t>繰越金引落差額</t>
  </si>
  <si>
    <t>前月末手元現金</t>
  </si>
  <si>
    <t>現在手元現金</t>
  </si>
  <si>
    <t>総合計金額</t>
  </si>
  <si>
    <t>カード利用明細表　2021年02月分</t>
  </si>
  <si>
    <t>利用内容明細</t>
  </si>
  <si>
    <t>引落し金額</t>
  </si>
  <si>
    <t>利用日</t>
  </si>
  <si>
    <t>２月１０日支払確定金額</t>
  </si>
  <si>
    <t>２月カード支払代金合計金額</t>
  </si>
  <si>
    <t>日付</t>
  </si>
  <si>
    <t>曜日</t>
  </si>
  <si>
    <t>支出内容</t>
  </si>
  <si>
    <t>今月　　　　　　　現金残高</t>
  </si>
  <si>
    <t>前月末現金残額</t>
  </si>
  <si>
    <t>月</t>
  </si>
  <si>
    <t>火</t>
  </si>
  <si>
    <t>水</t>
  </si>
  <si>
    <t>木</t>
  </si>
  <si>
    <t>金</t>
  </si>
  <si>
    <t>土</t>
  </si>
  <si>
    <t>日</t>
  </si>
  <si>
    <t>月</t>
  </si>
  <si>
    <t>統合家計簿　2021年03月分</t>
  </si>
  <si>
    <t>期間：03/01～03/31</t>
  </si>
  <si>
    <t>○○カード１引落金額</t>
  </si>
  <si>
    <t>○○カード２引落金額</t>
  </si>
  <si>
    <t>○○カード３引落金額</t>
  </si>
  <si>
    <t>○○カード４引落金額</t>
  </si>
  <si>
    <t>○○カード５引落金額</t>
  </si>
  <si>
    <t>○○カード６引落金額</t>
  </si>
  <si>
    <t>○○カード７引落金額</t>
  </si>
  <si>
    <t>カード利用明細表　2021年03月分</t>
  </si>
  <si>
    <t>３月１０日支払確定金額</t>
  </si>
  <si>
    <t>３月カード支払代金合計金額</t>
  </si>
  <si>
    <t>春分の日</t>
  </si>
  <si>
    <t>火</t>
  </si>
  <si>
    <t>水</t>
  </si>
  <si>
    <t>金</t>
  </si>
  <si>
    <t>手持ち現金</t>
  </si>
  <si>
    <t>入　金　　      　予定額</t>
  </si>
  <si>
    <t>月額予定額</t>
  </si>
  <si>
    <t>入金予定内容</t>
  </si>
  <si>
    <t>出金予定内容</t>
  </si>
  <si>
    <t>出金予定総額</t>
  </si>
  <si>
    <t>入　　金</t>
  </si>
  <si>
    <t>出　　金</t>
  </si>
  <si>
    <t>入金予定総額</t>
  </si>
  <si>
    <t>年内出金　　　　　予定残額x11</t>
  </si>
  <si>
    <t>年額予定額x12</t>
  </si>
  <si>
    <t>現時点での収支</t>
  </si>
  <si>
    <t>年間シミュレーション(2021/01-2021/12)2021年02月時点</t>
  </si>
  <si>
    <t>年間シミュレーション(2021/01-2021/12)2021年03月時点</t>
  </si>
  <si>
    <t>年内入金　　　　　　予定残額x10</t>
  </si>
  <si>
    <t>年内出金　　　　　予定残額x10</t>
  </si>
  <si>
    <t>カード利用明細表　2021年04月分</t>
  </si>
  <si>
    <t>４月１０日支払確定金額</t>
  </si>
  <si>
    <t>４月カード支払代金合計金額</t>
  </si>
  <si>
    <t>期間：04/01～04/30</t>
  </si>
  <si>
    <t>木</t>
  </si>
  <si>
    <t>統合家計簿　2021年04月分</t>
  </si>
  <si>
    <t>年間シミュレーション(2021/01-2021/12)2021年04月時点</t>
  </si>
  <si>
    <t>年内入金　　　　　　予定残額x9</t>
  </si>
  <si>
    <t>年内出金　　　　　予定残額x9</t>
  </si>
  <si>
    <t>これが次月繰越金</t>
  </si>
  <si>
    <t>統合家計簿　2021年05月分</t>
  </si>
  <si>
    <t>期間：05/01～05/31</t>
  </si>
  <si>
    <t>年間シミュレーション(2021/01-2021/12)2021年05月時点</t>
  </si>
  <si>
    <t>年内入金　　　　　　予定残額x8</t>
  </si>
  <si>
    <t>年内出金　　　　　予定残額x8</t>
  </si>
  <si>
    <t>カード利用明細表　2021年05月分</t>
  </si>
  <si>
    <t>５月１０日支払確定金額</t>
  </si>
  <si>
    <t>５月カード支払代金合計金額</t>
  </si>
  <si>
    <t>土</t>
  </si>
  <si>
    <t>日</t>
  </si>
  <si>
    <t>憲法記念日</t>
  </si>
  <si>
    <t>みどりの日</t>
  </si>
  <si>
    <t>こどもの日</t>
  </si>
  <si>
    <t>月</t>
  </si>
  <si>
    <t>期間：06/01～06/30</t>
  </si>
  <si>
    <t>カード利用明細表　2021年06月分</t>
  </si>
  <si>
    <t>６月１０日支払確定金額</t>
  </si>
  <si>
    <t>６月カード支払代金合計金額</t>
  </si>
  <si>
    <t>統合家計簿　2021年06月分</t>
  </si>
  <si>
    <t>年間シミュレーション(2021/01-2021/12)2021年06月時点</t>
  </si>
  <si>
    <t>年内入金　　　　　　予定残額x7</t>
  </si>
  <si>
    <t>年内出金　　　　　予定残額x7</t>
  </si>
  <si>
    <t>期間：07/01～07/31</t>
  </si>
  <si>
    <t>カード利用明細表　2021年07月分</t>
  </si>
  <si>
    <t>７月１０日支払確定金額</t>
  </si>
  <si>
    <t>７月カード支払代金合計金額</t>
  </si>
  <si>
    <t>現金収支表　2021年07月分</t>
  </si>
  <si>
    <t>海の日</t>
  </si>
  <si>
    <t>統合家計簿　2021年07月分</t>
  </si>
  <si>
    <t>年間シミュレーション(2021/01-2021/12)2021年07月時点</t>
  </si>
  <si>
    <t>年内入金　　　　　　予定残額x6</t>
  </si>
  <si>
    <t>年内出金　　　　　予定残額x6</t>
  </si>
  <si>
    <t>期間：08/01～08/31</t>
  </si>
  <si>
    <t>山の日</t>
  </si>
  <si>
    <t>カード利用明細表　2021年08月分</t>
  </si>
  <si>
    <t>８月１０日支払確定金額</t>
  </si>
  <si>
    <t>８月カード支払代金合計金額</t>
  </si>
  <si>
    <t>統合家計簿　2021年08月分</t>
  </si>
  <si>
    <t>年内入金　　　　　　予定残額x5</t>
  </si>
  <si>
    <t>年内出金　　　　　予定残額x5</t>
  </si>
  <si>
    <t>期間：09/01～09/30</t>
  </si>
  <si>
    <t>水</t>
  </si>
  <si>
    <t>敬老の日</t>
  </si>
  <si>
    <t>秋分の日</t>
  </si>
  <si>
    <t>カード利用明細表　2021年09月分</t>
  </si>
  <si>
    <t>９月１０日支払確定金額</t>
  </si>
  <si>
    <t>９月カード支払代金合計金額</t>
  </si>
  <si>
    <t>統合家計簿　2021年09月分</t>
  </si>
  <si>
    <t>年内入金　　　　　　予定残額x4</t>
  </si>
  <si>
    <t>年内出金　　　　　予定残額x4</t>
  </si>
  <si>
    <t>期間：10/01～10/31</t>
  </si>
  <si>
    <t>スポーツの日</t>
  </si>
  <si>
    <t>カード利用明細表　2021年10月分</t>
  </si>
  <si>
    <t>１０月１０日支払確定金額</t>
  </si>
  <si>
    <t>１０月カード支払代金合計金額</t>
  </si>
  <si>
    <t>統合家計簿　2021年10月分</t>
  </si>
  <si>
    <t>年間シミュレーション(2021/01-2021/12)2021年10月時点</t>
  </si>
  <si>
    <t>年間シミュレーション(2021/01-2021/12)2021年09月時点</t>
  </si>
  <si>
    <t>年間シミュレーション(2021/01-2021/12)2021年08月時点</t>
  </si>
  <si>
    <t>年内入金　　　　　　予定残額x3</t>
  </si>
  <si>
    <t>年内出金　　　　　予定残額x3</t>
  </si>
  <si>
    <t>期間：11/01～11/30</t>
  </si>
  <si>
    <t>文化の日</t>
  </si>
  <si>
    <t>勤労感謝の日</t>
  </si>
  <si>
    <t>カード利用明細表　2021年11月分</t>
  </si>
  <si>
    <t>１１月１０日支払確定金額</t>
  </si>
  <si>
    <t>１１月カード支払代金合計金額</t>
  </si>
  <si>
    <t>統合家計簿　2021年11月分</t>
  </si>
  <si>
    <t>年間シミュレーション(2021/01-2021/12)2021年11月時点</t>
  </si>
  <si>
    <t>年内入金　　　　　　予定残額x2</t>
  </si>
  <si>
    <t>年内出金　　　　　予定残額x2</t>
  </si>
  <si>
    <t>期間：12/01～12/31</t>
  </si>
  <si>
    <t>カード利用明細表　2021年12月分</t>
  </si>
  <si>
    <t>１２月１０日支払確定金額</t>
  </si>
  <si>
    <t>１２月カード支払代金合計金額</t>
  </si>
  <si>
    <t>統合家計簿　2021年12月分</t>
  </si>
  <si>
    <t>年間シミュレーション(2021/01-2021/12)2021年12月時点</t>
  </si>
  <si>
    <t>年内入金　　　　　　予定残額x1</t>
  </si>
  <si>
    <t>年内出金　　　　　予定残額x1</t>
  </si>
  <si>
    <t>現金入出金表　2021年03月分</t>
  </si>
  <si>
    <t>入金内容</t>
  </si>
  <si>
    <t>出金内容</t>
  </si>
  <si>
    <t>入金額</t>
  </si>
  <si>
    <t>出金額</t>
  </si>
  <si>
    <t>今月入金額</t>
  </si>
  <si>
    <t>今月出金額</t>
  </si>
  <si>
    <t>入金総額</t>
  </si>
  <si>
    <t>出金総額</t>
  </si>
  <si>
    <t>統合家計簿　2021年01月分</t>
  </si>
  <si>
    <t>期間：01/01～01/31</t>
  </si>
  <si>
    <t>年間シミュレーション(2021/01-2021/12)2021年01月時点</t>
  </si>
  <si>
    <t>年内入金　　　　　　予定残額x12</t>
  </si>
  <si>
    <t>年内出金　　　　　予定残額x12</t>
  </si>
  <si>
    <t>自動引落金額</t>
  </si>
  <si>
    <t>銀行口座入出金表　2021年01月分</t>
  </si>
  <si>
    <t>カード利用明細表　2021年01月分</t>
  </si>
  <si>
    <t>今月の入出金総額と次月繰越金算出</t>
  </si>
  <si>
    <t>保有先銀行口座名</t>
  </si>
  <si>
    <t>「現時点での収支」がマイナスになった場合は、この先の入出金計画を見直す事！</t>
  </si>
  <si>
    <t>入金内容</t>
  </si>
  <si>
    <t>入金額</t>
  </si>
  <si>
    <t>出金内容</t>
  </si>
  <si>
    <t>現金入出金表　2021年04月分</t>
  </si>
  <si>
    <t>出金総額</t>
  </si>
  <si>
    <t>現金入出金表　2021年02月分</t>
  </si>
  <si>
    <t>昭和の日</t>
  </si>
  <si>
    <t>現金入出金表　2021年01月分</t>
  </si>
  <si>
    <t>日</t>
  </si>
  <si>
    <t>元旦</t>
  </si>
  <si>
    <t>成人の日</t>
  </si>
  <si>
    <t>建国記念の日</t>
  </si>
  <si>
    <t>天皇誕生日</t>
  </si>
  <si>
    <t>現金入出金表　2021年05月分</t>
  </si>
  <si>
    <t>現金入出金表　2021年06月分</t>
  </si>
  <si>
    <t>現金入出金表　2021年08月分</t>
  </si>
  <si>
    <t>現金入出金表　2021年09月分</t>
  </si>
  <si>
    <t>現金入出金表　2021年10月分</t>
  </si>
  <si>
    <t>現金入出金表　2021年11月分</t>
  </si>
  <si>
    <t>現金入出金表　2021年12月分</t>
  </si>
  <si>
    <t>引落口座：〇〇銀行</t>
  </si>
  <si>
    <t>〇〇カード１</t>
  </si>
  <si>
    <t>〇〇カード２</t>
  </si>
  <si>
    <t>〇〇カード３</t>
  </si>
  <si>
    <t>〇〇カード４</t>
  </si>
  <si>
    <t>〇〇カード５</t>
  </si>
  <si>
    <t>〇〇カード６</t>
  </si>
  <si>
    <t>１月カード支払代金合計金額</t>
  </si>
  <si>
    <t>１月１０日支払確定金額</t>
  </si>
  <si>
    <t>〇〇カード７</t>
  </si>
  <si>
    <t>〇〇カード８</t>
  </si>
  <si>
    <t>〇〇カード９</t>
  </si>
  <si>
    <t>〇〇カード１０</t>
  </si>
  <si>
    <t>前々月１６日～前月１５日までの使用分 　　今月10日支払</t>
  </si>
  <si>
    <t>○○カード８引落金額</t>
  </si>
  <si>
    <t>○○カード９引落金額</t>
  </si>
  <si>
    <t>○○カード１０引落金額</t>
  </si>
  <si>
    <t>○○銀行　１</t>
  </si>
  <si>
    <t>○○銀行　２</t>
  </si>
  <si>
    <t>○○銀行　３</t>
  </si>
  <si>
    <t>○○銀行　４</t>
  </si>
  <si>
    <t>○○銀行　５</t>
  </si>
  <si>
    <t>○○銀行　６</t>
  </si>
  <si>
    <t>○○銀行　７</t>
  </si>
  <si>
    <t>○○銀行　８</t>
  </si>
  <si>
    <t>○○銀行　９</t>
  </si>
  <si>
    <t>○○銀行　１０</t>
  </si>
  <si>
    <t>〇〇カード２引落金額</t>
  </si>
  <si>
    <t>〇〇カード３引落金額</t>
  </si>
  <si>
    <t>銀行口座入出金表　2021年02月分</t>
  </si>
  <si>
    <t>銀行口座入出金表　2021年03月分</t>
  </si>
  <si>
    <t>銀行口座入出金表　2021年04月分</t>
  </si>
  <si>
    <t>銀行口座入出金表　2021年05月分</t>
  </si>
  <si>
    <t>銀行口座入出金表　2021年06月分</t>
  </si>
  <si>
    <t>銀行口座入出金表　2021年07月分</t>
  </si>
  <si>
    <t>銀行口座入出金表　2021年08月分</t>
  </si>
  <si>
    <t>銀行口座入出金表　2021年09月分</t>
  </si>
  <si>
    <t>銀行口座入出金表　2021年10月分</t>
  </si>
  <si>
    <t>銀行口座入出金表　2021年11月分</t>
  </si>
  <si>
    <t>銀行口座入出金表　2021年12月分</t>
  </si>
  <si>
    <t>年内入金　　　　　　予定残額x11</t>
  </si>
  <si>
    <t>前月繰越金→</t>
  </si>
  <si>
    <t>年内の入金予定項目明細を記してください</t>
  </si>
  <si>
    <t>年内の入金予定項目明細を記してください</t>
  </si>
  <si>
    <t>年内の出金予定項目明細を記してください</t>
  </si>
  <si>
    <t>年内の出金予定項目明細を記してください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</si>
</sst>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yyyy&quot;年&quot;m&quot;月&quot;d&quot;日&quot;;@"/>
    <numFmt numFmtId="178" formatCode="#,##0_);[Red]\(#,##0\)"/>
    <numFmt numFmtId="179" formatCode="m&quot;月&quot;d&quot;日&quot;;@"/>
    <numFmt numFmtId="180" formatCode="[$-411]ggge&quot;年&quot;m&quot;月&quot;d&quot;日&quot;;@"/>
    <numFmt numFmtId="181" formatCode="m/d;@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&quot;¥&quot;#,##0_);[Red]\(&quot;¥&quot;#,##0\)"/>
  </numFmts>
  <fonts count="11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2"/>
      <color indexed="12"/>
      <name val="ＭＳ Ｐゴシック"/>
      <family val="3"/>
    </font>
    <font>
      <sz val="11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12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b/>
      <sz val="12"/>
      <name val="ＭＳ Ｐゴシック"/>
      <family val="3"/>
    </font>
    <font>
      <b/>
      <sz val="32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sz val="8"/>
      <color indexed="12"/>
      <name val="ＭＳ Ｐゴシック"/>
      <family val="3"/>
    </font>
    <font>
      <b/>
      <sz val="20"/>
      <name val="ＭＳ Ｐゴシック"/>
      <family val="3"/>
    </font>
    <font>
      <b/>
      <sz val="12"/>
      <color indexed="20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12"/>
      <name val="ＭＳ Ｐゴシック"/>
      <family val="3"/>
    </font>
    <font>
      <b/>
      <sz val="8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20"/>
      <color indexed="53"/>
      <name val="ＭＳ Ｐゴシック"/>
      <family val="3"/>
    </font>
    <font>
      <b/>
      <sz val="10"/>
      <color indexed="10"/>
      <name val="AR丸ゴシック体M"/>
      <family val="3"/>
    </font>
    <font>
      <b/>
      <sz val="8"/>
      <color indexed="10"/>
      <name val="AR丸ゴシック体M"/>
      <family val="3"/>
    </font>
    <font>
      <b/>
      <sz val="9"/>
      <color indexed="10"/>
      <name val="ＭＳ Ｐゴシック"/>
      <family val="3"/>
    </font>
    <font>
      <b/>
      <sz val="10"/>
      <color indexed="12"/>
      <name val="ＭＳ Ｐゴシック"/>
      <family val="3"/>
    </font>
    <font>
      <sz val="11"/>
      <color indexed="12"/>
      <name val="ＭＳ Ｐゴシック"/>
      <family val="3"/>
    </font>
    <font>
      <b/>
      <sz val="8"/>
      <color indexed="53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12"/>
      <name val="ＭＳ Ｐゴシック"/>
      <family val="3"/>
    </font>
    <font>
      <b/>
      <sz val="18"/>
      <color indexed="10"/>
      <name val="ＭＳ Ｐゴシック"/>
      <family val="3"/>
    </font>
    <font>
      <b/>
      <sz val="11"/>
      <color indexed="30"/>
      <name val="ＭＳ Ｐゴシック"/>
      <family val="3"/>
    </font>
    <font>
      <sz val="11"/>
      <name val="游ゴシック"/>
      <family val="3"/>
    </font>
    <font>
      <sz val="12"/>
      <color indexed="10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20"/>
      <color indexed="10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10"/>
      <name val="ＭＳ Ｐゴシック"/>
      <family val="3"/>
    </font>
    <font>
      <b/>
      <sz val="18"/>
      <color indexed="8"/>
      <name val="ＭＳ Ｐゴシック"/>
      <family val="3"/>
    </font>
    <font>
      <b/>
      <sz val="11"/>
      <color indexed="8"/>
      <name val="游ゴシック"/>
      <family val="3"/>
    </font>
    <font>
      <b/>
      <sz val="24"/>
      <color indexed="12"/>
      <name val="ＭＳ Ｐゴシック"/>
      <family val="3"/>
    </font>
    <font>
      <b/>
      <sz val="11"/>
      <name val="游ゴシック"/>
      <family val="3"/>
    </font>
    <font>
      <b/>
      <sz val="26"/>
      <color indexed="8"/>
      <name val="ＭＳ Ｐゴシック"/>
      <family val="3"/>
    </font>
    <font>
      <b/>
      <sz val="28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rgb="FF0000FF"/>
      <name val="ＭＳ Ｐゴシック"/>
      <family val="3"/>
    </font>
    <font>
      <b/>
      <sz val="8"/>
      <color rgb="FFFF0000"/>
      <name val="ＭＳ Ｐゴシック"/>
      <family val="3"/>
    </font>
    <font>
      <b/>
      <sz val="10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b/>
      <sz val="20"/>
      <color theme="5"/>
      <name val="ＭＳ Ｐゴシック"/>
      <family val="3"/>
    </font>
    <font>
      <b/>
      <sz val="11"/>
      <color rgb="FFFF0000"/>
      <name val="ＭＳ Ｐゴシック"/>
      <family val="3"/>
    </font>
    <font>
      <b/>
      <sz val="12"/>
      <color rgb="FF0000FF"/>
      <name val="ＭＳ Ｐゴシック"/>
      <family val="3"/>
    </font>
    <font>
      <b/>
      <sz val="10"/>
      <color rgb="FFFF0000"/>
      <name val="AR丸ゴシック体M"/>
      <family val="3"/>
    </font>
    <font>
      <b/>
      <sz val="8"/>
      <color rgb="FFFF0000"/>
      <name val="AR丸ゴシック体M"/>
      <family val="3"/>
    </font>
    <font>
      <b/>
      <sz val="9"/>
      <color rgb="FFFF0000"/>
      <name val="ＭＳ Ｐゴシック"/>
      <family val="3"/>
    </font>
    <font>
      <b/>
      <sz val="10"/>
      <color rgb="FF0000CC"/>
      <name val="ＭＳ Ｐゴシック"/>
      <family val="3"/>
    </font>
    <font>
      <sz val="11"/>
      <color rgb="FF0000FF"/>
      <name val="ＭＳ Ｐゴシック"/>
      <family val="3"/>
    </font>
    <font>
      <b/>
      <sz val="8"/>
      <color theme="5"/>
      <name val="ＭＳ Ｐゴシック"/>
      <family val="3"/>
    </font>
    <font>
      <sz val="12"/>
      <color theme="1"/>
      <name val="ＭＳ Ｐゴシック"/>
      <family val="3"/>
    </font>
    <font>
      <b/>
      <sz val="18"/>
      <color rgb="FF0000FF"/>
      <name val="ＭＳ Ｐゴシック"/>
      <family val="3"/>
    </font>
    <font>
      <b/>
      <sz val="18"/>
      <color rgb="FFFF0000"/>
      <name val="ＭＳ Ｐゴシック"/>
      <family val="3"/>
    </font>
    <font>
      <b/>
      <sz val="11"/>
      <color rgb="FF0033CC"/>
      <name val="ＭＳ Ｐゴシック"/>
      <family val="3"/>
    </font>
    <font>
      <sz val="11"/>
      <name val="Calibri"/>
      <family val="3"/>
    </font>
    <font>
      <sz val="12"/>
      <color rgb="FFFF0000"/>
      <name val="ＭＳ Ｐゴシック"/>
      <family val="3"/>
    </font>
    <font>
      <b/>
      <sz val="14"/>
      <color theme="1"/>
      <name val="ＭＳ Ｐゴシック"/>
      <family val="3"/>
    </font>
    <font>
      <sz val="12"/>
      <color rgb="FF0000FF"/>
      <name val="ＭＳ Ｐゴシック"/>
      <family val="3"/>
    </font>
    <font>
      <b/>
      <sz val="11"/>
      <color theme="1"/>
      <name val="ＭＳ Ｐゴシック"/>
      <family val="3"/>
    </font>
    <font>
      <b/>
      <sz val="20"/>
      <color theme="1"/>
      <name val="ＭＳ Ｐゴシック"/>
      <family val="3"/>
    </font>
    <font>
      <b/>
      <sz val="20"/>
      <color rgb="FFFF0000"/>
      <name val="ＭＳ Ｐゴシック"/>
      <family val="3"/>
    </font>
    <font>
      <b/>
      <sz val="16"/>
      <color theme="1"/>
      <name val="ＭＳ Ｐゴシック"/>
      <family val="3"/>
    </font>
    <font>
      <b/>
      <sz val="14"/>
      <color rgb="FFFF0000"/>
      <name val="ＭＳ Ｐゴシック"/>
      <family val="3"/>
    </font>
    <font>
      <b/>
      <sz val="18"/>
      <color theme="1"/>
      <name val="ＭＳ Ｐゴシック"/>
      <family val="3"/>
    </font>
    <font>
      <sz val="11"/>
      <color rgb="FF0000CC"/>
      <name val="ＭＳ Ｐゴシック"/>
      <family val="3"/>
    </font>
    <font>
      <b/>
      <sz val="24"/>
      <color rgb="FF0000FF"/>
      <name val="ＭＳ Ｐゴシック"/>
      <family val="3"/>
    </font>
    <font>
      <b/>
      <sz val="11"/>
      <name val="Calibri"/>
      <family val="3"/>
    </font>
    <font>
      <b/>
      <sz val="26"/>
      <color theme="1"/>
      <name val="ＭＳ Ｐゴシック"/>
      <family val="3"/>
    </font>
    <font>
      <b/>
      <sz val="28"/>
      <color theme="1"/>
      <name val="ＭＳ Ｐゴシック"/>
      <family val="3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5E1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rgb="FFE5FFFF"/>
        <bgColor indexed="64"/>
      </patternFill>
    </fill>
    <fill>
      <patternFill patternType="solid">
        <fgColor rgb="FFF6F2FC"/>
        <bgColor indexed="64"/>
      </patternFill>
    </fill>
    <fill>
      <patternFill patternType="solid">
        <fgColor rgb="FFFFFFEF"/>
        <bgColor indexed="64"/>
      </patternFill>
    </fill>
    <fill>
      <patternFill patternType="solid">
        <fgColor rgb="FFF2DEE3"/>
        <bgColor indexed="64"/>
      </patternFill>
    </fill>
    <fill>
      <patternFill patternType="solid">
        <fgColor rgb="FFF7EEE5"/>
        <bgColor indexed="64"/>
      </patternFill>
    </fill>
    <fill>
      <patternFill patternType="solid">
        <fgColor rgb="FFFFE28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BEB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F"/>
        <bgColor indexed="64"/>
      </patternFill>
    </fill>
    <fill>
      <patternFill patternType="solid">
        <fgColor rgb="FFCFF6B4"/>
        <bgColor indexed="64"/>
      </patternFill>
    </fill>
    <fill>
      <patternFill patternType="solid">
        <fgColor rgb="FFCFF6B4"/>
        <bgColor indexed="64"/>
      </patternFill>
    </fill>
    <fill>
      <patternFill patternType="solid">
        <fgColor rgb="FFF0F0F0"/>
        <bgColor indexed="64"/>
      </patternFill>
    </fill>
  </fills>
  <borders count="1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ck">
        <color rgb="FF0000FF"/>
      </left>
      <right style="thin">
        <color rgb="FF0000FF"/>
      </right>
      <top style="thick">
        <color rgb="FF0000FF"/>
      </top>
      <bottom style="thick">
        <color rgb="FF0000FF"/>
      </bottom>
    </border>
    <border>
      <left style="thin">
        <color rgb="FF0000FF"/>
      </left>
      <right/>
      <top style="thick">
        <color rgb="FF0000FF"/>
      </top>
      <bottom style="thick">
        <color rgb="FF0000FF"/>
      </bottom>
    </border>
    <border>
      <left style="thin">
        <color rgb="FF0000FF"/>
      </left>
      <right style="thin">
        <color rgb="FF0000FF"/>
      </right>
      <top style="thick">
        <color rgb="FF0000FF"/>
      </top>
      <bottom style="thick">
        <color rgb="FF0000FF"/>
      </bottom>
    </border>
    <border>
      <left style="thin">
        <color rgb="FF0000FF"/>
      </left>
      <right style="thick">
        <color rgb="FF0000FF"/>
      </right>
      <top style="thick">
        <color rgb="FF0000FF"/>
      </top>
      <bottom style="thick">
        <color rgb="FF0000FF"/>
      </bottom>
    </border>
    <border>
      <left style="thick">
        <color rgb="FF0000FF"/>
      </left>
      <right style="thick">
        <color rgb="FF0000FF"/>
      </right>
      <top style="thick">
        <color rgb="FF0000FF"/>
      </top>
      <bottom style="thick">
        <color rgb="FF0000FF"/>
      </bottom>
    </border>
    <border>
      <left style="thick">
        <color rgb="FF0000FF"/>
      </left>
      <right style="thin">
        <color rgb="FF0000FF"/>
      </right>
      <top style="thick">
        <color rgb="FF0000FF"/>
      </top>
      <bottom style="hair">
        <color rgb="FF0000FF"/>
      </bottom>
    </border>
    <border>
      <left style="thick">
        <color rgb="FF0000FF"/>
      </left>
      <right style="thin">
        <color rgb="FF0000FF"/>
      </right>
      <top style="hair">
        <color rgb="FF0000FF"/>
      </top>
      <bottom style="hair">
        <color rgb="FF0000FF"/>
      </bottom>
    </border>
    <border>
      <left style="thick">
        <color rgb="FF0000FF"/>
      </left>
      <right style="thick">
        <color rgb="FF0000FF"/>
      </right>
      <top/>
      <bottom style="hair">
        <color rgb="FF0000FF"/>
      </bottom>
    </border>
    <border>
      <left style="thin">
        <color rgb="FF0000FF"/>
      </left>
      <right/>
      <top style="hair">
        <color rgb="FF0000FF"/>
      </top>
      <bottom style="hair">
        <color rgb="FF0000FF"/>
      </bottom>
    </border>
    <border>
      <left style="thick">
        <color rgb="FF0000FF"/>
      </left>
      <right style="thick">
        <color rgb="FF0000FF"/>
      </right>
      <top style="hair">
        <color rgb="FF0000FF"/>
      </top>
      <bottom style="hair">
        <color rgb="FF0000FF"/>
      </bottom>
    </border>
    <border>
      <left style="thick">
        <color rgb="FF0000FF"/>
      </left>
      <right style="thin">
        <color rgb="FF0000FF"/>
      </right>
      <top style="hair">
        <color rgb="FF0000FF"/>
      </top>
      <bottom style="medium">
        <color rgb="FF0000FF"/>
      </bottom>
    </border>
    <border>
      <left style="thin">
        <color rgb="FF0000FF"/>
      </left>
      <right/>
      <top style="hair">
        <color rgb="FF0000FF"/>
      </top>
      <bottom style="medium">
        <color rgb="FF0000FF"/>
      </bottom>
    </border>
    <border>
      <left style="thick">
        <color rgb="FF0000FF"/>
      </left>
      <right style="thick">
        <color rgb="FF0000FF"/>
      </right>
      <top style="hair">
        <color rgb="FF0000FF"/>
      </top>
      <bottom style="medium">
        <color rgb="FF0000FF"/>
      </bottom>
    </border>
    <border>
      <left style="thick">
        <color rgb="FF0000FF"/>
      </left>
      <right style="thin">
        <color rgb="FF0000FF"/>
      </right>
      <top style="medium">
        <color rgb="FF0000FF"/>
      </top>
      <bottom style="hair">
        <color rgb="FF0000FF"/>
      </bottom>
    </border>
    <border>
      <left style="thick">
        <color rgb="FF0000FF"/>
      </left>
      <right style="thin">
        <color rgb="FF0000FF"/>
      </right>
      <top style="medium">
        <color rgb="FF0000FF"/>
      </top>
      <bottom style="medium">
        <color rgb="FF0000FF"/>
      </bottom>
    </border>
    <border>
      <left style="thin">
        <color rgb="FF0000FF"/>
      </left>
      <right style="thin">
        <color rgb="FF0000FF"/>
      </right>
      <top style="medium">
        <color rgb="FF0000FF"/>
      </top>
      <bottom style="medium">
        <color rgb="FF0000FF"/>
      </bottom>
    </border>
    <border>
      <left style="thin">
        <color rgb="FF0000FF"/>
      </left>
      <right style="thick">
        <color rgb="FF0000FF"/>
      </right>
      <top style="medium">
        <color rgb="FF0000FF"/>
      </top>
      <bottom style="medium">
        <color rgb="FF0000FF"/>
      </bottom>
    </border>
    <border>
      <left style="thick">
        <color rgb="FF0000FF"/>
      </left>
      <right style="thick">
        <color rgb="FF0000FF"/>
      </right>
      <top/>
      <bottom style="medium">
        <color rgb="FF0000FF"/>
      </bottom>
    </border>
    <border>
      <left style="thick">
        <color rgb="FF0000FF"/>
      </left>
      <right style="thin">
        <color rgb="FF0000FF"/>
      </right>
      <top/>
      <bottom style="thick">
        <color rgb="FF0000FF"/>
      </bottom>
    </border>
    <border>
      <left style="thin">
        <color rgb="FF0000FF"/>
      </left>
      <right/>
      <top style="medium">
        <color rgb="FF0000FF"/>
      </top>
      <bottom style="thick">
        <color rgb="FF0000FF"/>
      </bottom>
    </border>
    <border>
      <left style="thick">
        <color rgb="FF0000FF"/>
      </left>
      <right style="thin">
        <color rgb="FF0000FF"/>
      </right>
      <top/>
      <bottom style="medium">
        <color rgb="FF0000FF"/>
      </bottom>
    </border>
    <border>
      <left style="thin">
        <color rgb="FF0000FF"/>
      </left>
      <right style="thin">
        <color rgb="FF0000FF"/>
      </right>
      <top/>
      <bottom style="medium">
        <color rgb="FF0000FF"/>
      </bottom>
    </border>
    <border>
      <left style="thin">
        <color rgb="FF0000FF"/>
      </left>
      <right style="thick">
        <color rgb="FF0000FF"/>
      </right>
      <top/>
      <bottom style="medium">
        <color rgb="FF0000FF"/>
      </bottom>
    </border>
    <border>
      <left/>
      <right style="medium">
        <color rgb="FF0000FF"/>
      </right>
      <top style="medium">
        <color rgb="FF0000FF"/>
      </top>
      <bottom style="medium">
        <color rgb="FF0000FF"/>
      </bottom>
    </border>
    <border>
      <left style="thin"/>
      <right style="thin"/>
      <top style="thin"/>
      <bottom style="thin"/>
    </border>
    <border>
      <left style="medium">
        <color rgb="FF0000FF"/>
      </left>
      <right style="thin">
        <color rgb="FF0000FF"/>
      </right>
      <top/>
      <bottom style="hair">
        <color rgb="FF0000FF"/>
      </bottom>
    </border>
    <border>
      <left style="thin">
        <color rgb="FF0000FF"/>
      </left>
      <right style="thin">
        <color rgb="FF0000FF"/>
      </right>
      <top/>
      <bottom style="hair">
        <color rgb="FF0000FF"/>
      </bottom>
    </border>
    <border>
      <left/>
      <right style="medium">
        <color rgb="FF0000FF"/>
      </right>
      <top/>
      <bottom style="hair">
        <color rgb="FF0000FF"/>
      </bottom>
    </border>
    <border>
      <left style="medium">
        <color rgb="FF0000FF"/>
      </left>
      <right style="thin">
        <color rgb="FF0000FF"/>
      </right>
      <top style="hair">
        <color rgb="FF0000FF"/>
      </top>
      <bottom style="hair">
        <color rgb="FF0000FF"/>
      </bottom>
    </border>
    <border>
      <left/>
      <right style="medium">
        <color rgb="FF0000FF"/>
      </right>
      <top style="hair">
        <color rgb="FF0000FF"/>
      </top>
      <bottom style="hair">
        <color rgb="FF0000FF"/>
      </bottom>
    </border>
    <border>
      <left style="medium">
        <color rgb="FF0000FF"/>
      </left>
      <right style="thin">
        <color rgb="FF0000FF"/>
      </right>
      <top style="hair">
        <color rgb="FF0000FF"/>
      </top>
      <bottom style="medium">
        <color rgb="FF0000FF"/>
      </bottom>
    </border>
    <border>
      <left style="thin">
        <color rgb="FF0000FF"/>
      </left>
      <right style="thin">
        <color rgb="FF0000FF"/>
      </right>
      <top style="hair">
        <color rgb="FF0000FF"/>
      </top>
      <bottom style="medium">
        <color rgb="FF0000FF"/>
      </bottom>
    </border>
    <border>
      <left/>
      <right style="medium">
        <color rgb="FF0000FF"/>
      </right>
      <top style="hair">
        <color rgb="FF0000FF"/>
      </top>
      <bottom style="medium">
        <color rgb="FF0000FF"/>
      </bottom>
    </border>
    <border>
      <left style="medium">
        <color rgb="FF0000FF"/>
      </left>
      <right/>
      <top/>
      <bottom style="medium">
        <color rgb="FF0000FF"/>
      </bottom>
    </border>
    <border>
      <left/>
      <right/>
      <top/>
      <bottom style="medium">
        <color rgb="FF0000FF"/>
      </bottom>
    </border>
    <border>
      <left/>
      <right style="thin">
        <color rgb="FF0000FF"/>
      </right>
      <top/>
      <bottom style="medium">
        <color rgb="FF0000FF"/>
      </bottom>
    </border>
    <border>
      <left style="thin">
        <color rgb="FF0000FF"/>
      </left>
      <right style="medium">
        <color rgb="FF0000FF"/>
      </right>
      <top/>
      <bottom style="medium">
        <color rgb="FF0000FF"/>
      </bottom>
    </border>
    <border>
      <left style="medium">
        <color rgb="FF0000FF"/>
      </left>
      <right/>
      <top style="medium">
        <color rgb="FF0000FF"/>
      </top>
      <bottom style="medium">
        <color rgb="FF0000FF"/>
      </bottom>
    </border>
    <border>
      <left/>
      <right/>
      <top style="medium">
        <color rgb="FF0000FF"/>
      </top>
      <bottom style="medium">
        <color rgb="FF0000FF"/>
      </bottom>
    </border>
    <border>
      <left/>
      <right style="thin">
        <color rgb="FF0000FF"/>
      </right>
      <top style="medium">
        <color rgb="FF0000FF"/>
      </top>
      <bottom style="medium">
        <color rgb="FF0000FF"/>
      </bottom>
    </border>
    <border>
      <left style="medium"/>
      <right style="medium"/>
      <top/>
      <bottom style="dotted"/>
    </border>
    <border>
      <left style="medium"/>
      <right style="medium"/>
      <top style="medium"/>
      <bottom style="dotted"/>
    </border>
    <border>
      <left/>
      <right style="medium"/>
      <top/>
      <bottom style="dotted"/>
    </border>
    <border>
      <left style="medium"/>
      <right style="medium"/>
      <top style="dotted"/>
      <bottom style="medium"/>
    </border>
    <border>
      <left style="medium"/>
      <right style="medium"/>
      <top style="dotted"/>
      <bottom style="dotted"/>
    </border>
    <border>
      <left style="medium"/>
      <right style="medium"/>
      <top/>
      <bottom style="medium"/>
    </border>
    <border>
      <left style="thin">
        <color rgb="FF0000FF"/>
      </left>
      <right/>
      <top style="thick">
        <color rgb="FF0000FF"/>
      </top>
      <bottom style="hair">
        <color rgb="FF0000FF"/>
      </bottom>
    </border>
    <border>
      <left style="thin">
        <color rgb="FF0000FF"/>
      </left>
      <right/>
      <top style="medium">
        <color rgb="FF0000FF"/>
      </top>
      <bottom style="hair">
        <color rgb="FF0000FF"/>
      </bottom>
    </border>
    <border>
      <left style="thin">
        <color rgb="FF0000FF"/>
      </left>
      <right style="medium">
        <color rgb="FF0000FF"/>
      </right>
      <top style="medium">
        <color rgb="FF0000FF"/>
      </top>
      <bottom style="medium">
        <color rgb="FF0000FF"/>
      </bottom>
    </border>
    <border>
      <left style="thin">
        <color rgb="FF0000FF"/>
      </left>
      <right/>
      <top/>
      <bottom style="hair">
        <color rgb="FF0000FF"/>
      </bottom>
    </border>
    <border>
      <left style="thin">
        <color rgb="FF0000FF"/>
      </left>
      <right style="thick">
        <color rgb="FF0000FF"/>
      </right>
      <top style="hair">
        <color rgb="FF0000FF"/>
      </top>
      <bottom style="medium">
        <color rgb="FF0000FF"/>
      </bottom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>
        <color rgb="FF0000FF"/>
      </left>
      <right style="thin">
        <color rgb="FF0000FF"/>
      </right>
      <top style="hair">
        <color rgb="FF0000FF"/>
      </top>
      <bottom style="hair">
        <color rgb="FF0000FF"/>
      </bottom>
    </border>
    <border>
      <left style="thin">
        <color rgb="FF0000FF"/>
      </left>
      <right style="thick">
        <color rgb="FF0000FF"/>
      </right>
      <top style="hair">
        <color rgb="FF0000FF"/>
      </top>
      <bottom style="hair">
        <color rgb="FF0000FF"/>
      </bottom>
    </border>
    <border>
      <left style="thin">
        <color rgb="FF0000FF"/>
      </left>
      <right style="thin">
        <color rgb="FF0000FF"/>
      </right>
      <top style="hair">
        <color rgb="FF0000FF"/>
      </top>
      <bottom/>
    </border>
    <border>
      <left style="thin">
        <color rgb="FF0000FF"/>
      </left>
      <right style="thin">
        <color rgb="FF0000FF"/>
      </right>
      <top/>
      <bottom/>
    </border>
    <border>
      <left style="thin">
        <color rgb="FF0000FF"/>
      </left>
      <right style="thin">
        <color rgb="FF0000FF"/>
      </right>
      <top style="medium">
        <color rgb="FF0000FF"/>
      </top>
      <bottom style="hair">
        <color rgb="FF0000FF"/>
      </bottom>
    </border>
    <border>
      <left style="thin">
        <color rgb="FF0000FF"/>
      </left>
      <right style="thick">
        <color rgb="FF0000FF"/>
      </right>
      <top style="medium">
        <color rgb="FF0000FF"/>
      </top>
      <bottom style="hair">
        <color rgb="FF0000FF"/>
      </bottom>
    </border>
    <border>
      <left style="thick">
        <color rgb="FF0000FF"/>
      </left>
      <right style="thin">
        <color rgb="FF0000FF"/>
      </right>
      <top/>
      <bottom style="hair">
        <color rgb="FF0000FF"/>
      </bottom>
    </border>
    <border>
      <left style="thin">
        <color rgb="FF0000FF"/>
      </left>
      <right style="thick">
        <color rgb="FF0000FF"/>
      </right>
      <top/>
      <bottom style="hair">
        <color rgb="FF0000FF"/>
      </bottom>
    </border>
    <border>
      <left style="thick">
        <color rgb="FF0000FF"/>
      </left>
      <right style="thin">
        <color rgb="FF0000FF"/>
      </right>
      <top style="hair">
        <color rgb="FF0000FF"/>
      </top>
      <bottom/>
    </border>
    <border>
      <left style="thin">
        <color rgb="FF0000FF"/>
      </left>
      <right style="thick">
        <color rgb="FF0000FF"/>
      </right>
      <top style="hair">
        <color rgb="FF0000FF"/>
      </top>
      <bottom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medium">
        <color rgb="FF0000FF"/>
      </left>
      <right style="thin">
        <color rgb="FF0000FF"/>
      </right>
      <top style="medium">
        <color rgb="FF0000FF"/>
      </top>
      <bottom/>
    </border>
    <border>
      <left style="medium">
        <color rgb="FF0000FF"/>
      </left>
      <right style="medium">
        <color rgb="FF0000FF"/>
      </right>
      <top style="medium">
        <color rgb="FF0000FF"/>
      </top>
      <bottom/>
    </border>
    <border>
      <left style="thin">
        <color rgb="FF0000FF"/>
      </left>
      <right style="medium">
        <color rgb="FF0000FF"/>
      </right>
      <top style="medium">
        <color rgb="FF0000FF"/>
      </top>
      <bottom/>
    </border>
    <border>
      <left style="medium">
        <color rgb="FF0000FF"/>
      </left>
      <right style="thin">
        <color rgb="FF0000FF"/>
      </right>
      <top style="medium">
        <color rgb="FF0000FF"/>
      </top>
      <bottom style="medium">
        <color rgb="FF0000FF"/>
      </bottom>
    </border>
    <border>
      <left style="thin">
        <color rgb="FF0000FF"/>
      </left>
      <right/>
      <top style="medium">
        <color rgb="FF0000FF"/>
      </top>
      <bottom style="medium">
        <color rgb="FF0000FF"/>
      </bottom>
    </border>
    <border>
      <left style="medium">
        <color rgb="FF0000FF"/>
      </left>
      <right style="medium">
        <color rgb="FF0000FF"/>
      </right>
      <top/>
      <bottom style="medium">
        <color rgb="FF0000FF"/>
      </bottom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thin">
        <color rgb="FF0000FF"/>
      </left>
      <right style="medium">
        <color rgb="FF0000FF"/>
      </right>
      <top/>
      <bottom style="hair">
        <color rgb="FF0000FF"/>
      </bottom>
    </border>
    <border>
      <left style="thin">
        <color rgb="FF0000FF"/>
      </left>
      <right style="medium">
        <color rgb="FF0000FF"/>
      </right>
      <top style="hair">
        <color rgb="FF0000FF"/>
      </top>
      <bottom style="hair">
        <color rgb="FF0000FF"/>
      </bottom>
    </border>
    <border>
      <left style="thin">
        <color rgb="FF0000FF"/>
      </left>
      <right style="medium">
        <color rgb="FF0000FF"/>
      </right>
      <top style="hair">
        <color rgb="FF0000FF"/>
      </top>
      <bottom style="medium">
        <color rgb="FF0000FF"/>
      </bottom>
    </border>
    <border>
      <left style="thin">
        <color rgb="FF0000FF"/>
      </left>
      <right style="thin">
        <color rgb="FF0000FF"/>
      </right>
      <top style="thick">
        <color rgb="FF0000FF"/>
      </top>
      <bottom style="hair">
        <color rgb="FF0000FF"/>
      </bottom>
    </border>
    <border>
      <left style="thick">
        <color rgb="FF0000FF"/>
      </left>
      <right style="thin">
        <color rgb="FF0000FF"/>
      </right>
      <top style="medium">
        <color rgb="FF0000FF"/>
      </top>
      <bottom style="thick">
        <color rgb="FF0000FF"/>
      </bottom>
    </border>
    <border>
      <left style="thin">
        <color rgb="FF0000FF"/>
      </left>
      <right style="thin">
        <color rgb="FF0000FF"/>
      </right>
      <top style="medium">
        <color rgb="FF0000FF"/>
      </top>
      <bottom style="thick">
        <color rgb="FF0000FF"/>
      </bottom>
    </border>
    <border>
      <left style="thin">
        <color rgb="FF0000FF"/>
      </left>
      <right style="thick">
        <color rgb="FF0000FF"/>
      </right>
      <top style="medium">
        <color rgb="FF0000FF"/>
      </top>
      <bottom style="thick">
        <color rgb="FF0000FF"/>
      </bottom>
    </border>
    <border>
      <left/>
      <right style="thick">
        <color rgb="FF0000FF"/>
      </right>
      <top style="medium">
        <color rgb="FF0000FF"/>
      </top>
      <bottom style="thick">
        <color rgb="FF0000FF"/>
      </bottom>
    </border>
    <border>
      <left style="medium">
        <color rgb="FF0000FF"/>
      </left>
      <right style="medium">
        <color rgb="FF0000FF"/>
      </right>
      <top style="medium">
        <color rgb="FF0000FF"/>
      </top>
      <bottom style="hair">
        <color rgb="FF0000FF"/>
      </bottom>
    </border>
    <border>
      <left style="medium">
        <color rgb="FF0000FF"/>
      </left>
      <right style="medium">
        <color rgb="FF0000FF"/>
      </right>
      <top/>
      <bottom style="hair">
        <color rgb="FF0000FF"/>
      </bottom>
    </border>
    <border>
      <left style="medium">
        <color rgb="FF0000FF"/>
      </left>
      <right style="medium">
        <color rgb="FF0000FF"/>
      </right>
      <top style="hair">
        <color rgb="FF0000FF"/>
      </top>
      <bottom style="medium">
        <color rgb="FF0000FF"/>
      </bottom>
    </border>
    <border>
      <left/>
      <right style="thin">
        <color rgb="FF0000FF"/>
      </right>
      <top/>
      <bottom style="hair">
        <color rgb="FF0000FF"/>
      </bottom>
    </border>
    <border>
      <left style="thin">
        <color rgb="FF0000FF"/>
      </left>
      <right style="medium">
        <color rgb="FF0000FF"/>
      </right>
      <top style="medium">
        <color rgb="FF0000FF"/>
      </top>
      <bottom style="hair">
        <color rgb="FF0000FF"/>
      </bottom>
    </border>
    <border>
      <left/>
      <right style="thin">
        <color rgb="FF0000FF"/>
      </right>
      <top style="hair">
        <color rgb="FF0000FF"/>
      </top>
      <bottom style="hair">
        <color rgb="FF0000FF"/>
      </bottom>
    </border>
    <border>
      <left/>
      <right style="thin">
        <color rgb="FF0000FF"/>
      </right>
      <top style="hair">
        <color rgb="FF0000FF"/>
      </top>
      <bottom style="medium">
        <color rgb="FF0000FF"/>
      </bottom>
    </border>
    <border>
      <left style="medium">
        <color rgb="FF0000FF"/>
      </left>
      <right style="thin">
        <color rgb="FF0000FF"/>
      </right>
      <top/>
      <bottom/>
    </border>
    <border>
      <left style="medium"/>
      <right/>
      <top style="medium"/>
      <bottom style="dotted"/>
    </border>
    <border>
      <left style="medium"/>
      <right/>
      <top style="dotted"/>
      <bottom style="dotted"/>
    </border>
    <border>
      <left style="thin">
        <color rgb="FF0000FF"/>
      </left>
      <right style="medium">
        <color rgb="FF0000FF"/>
      </right>
      <top/>
      <bottom/>
    </border>
    <border>
      <left/>
      <right style="medium"/>
      <top style="dotted"/>
      <bottom style="dotted"/>
    </border>
    <border>
      <left/>
      <right style="medium"/>
      <top style="dotted"/>
      <bottom/>
    </border>
    <border>
      <left/>
      <right style="medium"/>
      <top style="medium"/>
      <bottom style="dotted"/>
    </border>
    <border>
      <left/>
      <right style="medium"/>
      <top/>
      <bottom style="medium"/>
    </border>
    <border>
      <left/>
      <right style="medium"/>
      <top style="dotted"/>
      <bottom style="medium"/>
    </border>
    <border>
      <left style="medium">
        <color rgb="FF0000FF"/>
      </left>
      <right style="thin">
        <color rgb="FF0000FF"/>
      </right>
      <top style="medium">
        <color rgb="FF0000FF"/>
      </top>
      <bottom style="hair">
        <color rgb="FF0000FF"/>
      </bottom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/>
      <right/>
      <top style="medium"/>
      <bottom style="dotted"/>
    </border>
    <border>
      <left/>
      <right/>
      <top style="dotted"/>
      <bottom style="dotted"/>
    </border>
    <border>
      <left/>
      <right/>
      <top style="dotted"/>
      <bottom style="medium"/>
    </border>
    <border>
      <left/>
      <right style="thin">
        <color rgb="FF0000FF"/>
      </right>
      <top style="medium">
        <color rgb="FF0000FF"/>
      </top>
      <bottom/>
    </border>
    <border>
      <left style="thin">
        <color rgb="FF0000FF"/>
      </left>
      <right style="thin">
        <color rgb="FF0000FF"/>
      </right>
      <top style="medium">
        <color rgb="FF0000FF"/>
      </top>
      <bottom/>
    </border>
    <border>
      <left style="medium">
        <color rgb="FF0000FF"/>
      </left>
      <right style="thin">
        <color rgb="FF0000FF"/>
      </right>
      <top/>
      <bottom style="medium">
        <color rgb="FF0000FF"/>
      </bottom>
    </border>
    <border>
      <left/>
      <right style="medium">
        <color rgb="FF0000FF"/>
      </right>
      <top style="medium">
        <color rgb="FF0000FF"/>
      </top>
      <bottom/>
    </border>
    <border>
      <left/>
      <right style="medium">
        <color rgb="FF0000FF"/>
      </right>
      <top/>
      <bottom style="medium">
        <color rgb="FF0000FF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6" borderId="1" applyNumberFormat="0" applyAlignment="0" applyProtection="0"/>
    <xf numFmtId="0" fontId="70" fillId="27" borderId="0" applyNumberFormat="0" applyBorder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2" fillId="0" borderId="3" applyNumberFormat="0" applyFill="0" applyAlignment="0" applyProtection="0"/>
    <xf numFmtId="0" fontId="73" fillId="29" borderId="0" applyNumberFormat="0" applyBorder="0" applyAlignment="0" applyProtection="0"/>
    <xf numFmtId="0" fontId="74" fillId="30" borderId="4" applyNumberFormat="0" applyAlignment="0" applyProtection="0"/>
    <xf numFmtId="0" fontId="7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2" fillId="31" borderId="4" applyNumberFormat="0" applyAlignment="0" applyProtection="0"/>
    <xf numFmtId="0" fontId="83" fillId="32" borderId="0" applyNumberFormat="0" applyBorder="0" applyAlignment="0" applyProtection="0"/>
  </cellStyleXfs>
  <cellXfs count="1319">
    <xf numFmtId="0" fontId="0" fillId="0" borderId="0" xfId="0" applyFont="1" applyAlignment="1">
      <alignment vertical="center"/>
    </xf>
    <xf numFmtId="0" fontId="84" fillId="0" borderId="0" xfId="0" applyFont="1" applyAlignment="1" applyProtection="1">
      <alignment vertical="center"/>
      <protection locked="0"/>
    </xf>
    <xf numFmtId="6" fontId="84" fillId="0" borderId="0" xfId="58" applyFont="1" applyAlignment="1" applyProtection="1">
      <alignment vertical="center"/>
      <protection locked="0"/>
    </xf>
    <xf numFmtId="176" fontId="84" fillId="0" borderId="0" xfId="0" applyNumberFormat="1" applyFont="1" applyAlignment="1" applyProtection="1">
      <alignment vertical="center"/>
      <protection locked="0"/>
    </xf>
    <xf numFmtId="6" fontId="7" fillId="0" borderId="0" xfId="58" applyFont="1" applyAlignment="1" applyProtection="1">
      <alignment vertical="center"/>
      <protection locked="0"/>
    </xf>
    <xf numFmtId="0" fontId="85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84" fillId="0" borderId="0" xfId="0" applyFont="1" applyAlignment="1" applyProtection="1">
      <alignment horizontal="center" vertical="center"/>
      <protection locked="0"/>
    </xf>
    <xf numFmtId="6" fontId="85" fillId="0" borderId="0" xfId="58" applyFont="1" applyAlignment="1" applyProtection="1">
      <alignment vertical="center"/>
      <protection locked="0"/>
    </xf>
    <xf numFmtId="0" fontId="86" fillId="0" borderId="0" xfId="0" applyFont="1" applyAlignment="1" applyProtection="1">
      <alignment/>
      <protection locked="0"/>
    </xf>
    <xf numFmtId="38" fontId="0" fillId="0" borderId="0" xfId="49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7" fillId="0" borderId="0" xfId="0" applyFont="1" applyAlignment="1" applyProtection="1">
      <alignment horizontal="right" vertical="center"/>
      <protection locked="0"/>
    </xf>
    <xf numFmtId="38" fontId="10" fillId="0" borderId="0" xfId="49" applyFont="1" applyAlignment="1" applyProtection="1">
      <alignment/>
      <protection locked="0"/>
    </xf>
    <xf numFmtId="178" fontId="0" fillId="0" borderId="0" xfId="0" applyNumberFormat="1" applyAlignment="1" applyProtection="1">
      <alignment/>
      <protection locked="0"/>
    </xf>
    <xf numFmtId="6" fontId="0" fillId="0" borderId="0" xfId="58" applyFont="1" applyAlignment="1" applyProtection="1">
      <alignment horizontal="center"/>
      <protection locked="0"/>
    </xf>
    <xf numFmtId="6" fontId="0" fillId="0" borderId="0" xfId="58" applyFont="1" applyAlignment="1" applyProtection="1">
      <alignment/>
      <protection locked="0"/>
    </xf>
    <xf numFmtId="38" fontId="11" fillId="0" borderId="0" xfId="49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79" fontId="12" fillId="0" borderId="0" xfId="49" applyNumberFormat="1" applyFont="1" applyAlignment="1" applyProtection="1">
      <alignment/>
      <protection locked="0"/>
    </xf>
    <xf numFmtId="38" fontId="12" fillId="0" borderId="0" xfId="49" applyFont="1" applyAlignment="1" applyProtection="1">
      <alignment/>
      <protection locked="0"/>
    </xf>
    <xf numFmtId="38" fontId="88" fillId="0" borderId="0" xfId="49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6" fontId="89" fillId="0" borderId="0" xfId="58" applyFont="1" applyAlignment="1" applyProtection="1">
      <alignment/>
      <protection locked="0"/>
    </xf>
    <xf numFmtId="6" fontId="13" fillId="0" borderId="10" xfId="58" applyFont="1" applyBorder="1" applyAlignment="1" applyProtection="1">
      <alignment horizontal="center" vertical="center" wrapText="1"/>
      <protection locked="0"/>
    </xf>
    <xf numFmtId="6" fontId="90" fillId="0" borderId="11" xfId="58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90" fillId="0" borderId="1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6" fontId="91" fillId="0" borderId="0" xfId="58" applyFont="1" applyAlignment="1" applyProtection="1">
      <alignment/>
      <protection locked="0"/>
    </xf>
    <xf numFmtId="0" fontId="92" fillId="0" borderId="0" xfId="0" applyFont="1" applyAlignment="1" applyProtection="1">
      <alignment/>
      <protection locked="0"/>
    </xf>
    <xf numFmtId="0" fontId="84" fillId="0" borderId="0" xfId="0" applyFont="1" applyAlignment="1" applyProtection="1">
      <alignment/>
      <protection locked="0"/>
    </xf>
    <xf numFmtId="180" fontId="84" fillId="0" borderId="0" xfId="0" applyNumberFormat="1" applyFont="1" applyAlignment="1" applyProtection="1">
      <alignment/>
      <protection locked="0"/>
    </xf>
    <xf numFmtId="177" fontId="9" fillId="0" borderId="0" xfId="0" applyNumberFormat="1" applyFont="1" applyAlignment="1" applyProtection="1">
      <alignment horizontal="right"/>
      <protection locked="0"/>
    </xf>
    <xf numFmtId="177" fontId="9" fillId="0" borderId="0" xfId="0" applyNumberFormat="1" applyFont="1" applyAlignment="1">
      <alignment horizontal="left"/>
    </xf>
    <xf numFmtId="38" fontId="93" fillId="0" borderId="12" xfId="49" applyFont="1" applyBorder="1" applyAlignment="1" applyProtection="1">
      <alignment horizontal="center" vertical="center" wrapText="1"/>
      <protection locked="0"/>
    </xf>
    <xf numFmtId="6" fontId="93" fillId="0" borderId="13" xfId="58" applyFont="1" applyBorder="1" applyAlignment="1" applyProtection="1">
      <alignment horizontal="center" vertical="center" wrapText="1"/>
      <protection locked="0"/>
    </xf>
    <xf numFmtId="6" fontId="93" fillId="0" borderId="12" xfId="58" applyFont="1" applyBorder="1" applyAlignment="1" applyProtection="1">
      <alignment horizontal="center" vertical="center" wrapText="1"/>
      <protection locked="0"/>
    </xf>
    <xf numFmtId="179" fontId="93" fillId="0" borderId="14" xfId="0" applyNumberFormat="1" applyFont="1" applyBorder="1" applyAlignment="1" applyProtection="1">
      <alignment horizontal="center" vertical="center" wrapText="1"/>
      <protection locked="0"/>
    </xf>
    <xf numFmtId="0" fontId="93" fillId="0" borderId="15" xfId="0" applyFont="1" applyBorder="1" applyAlignment="1" applyProtection="1">
      <alignment horizontal="center" vertical="center" wrapText="1"/>
      <protection locked="0"/>
    </xf>
    <xf numFmtId="38" fontId="13" fillId="0" borderId="12" xfId="49" applyFont="1" applyBorder="1" applyAlignment="1" applyProtection="1">
      <alignment horizontal="center" vertical="center" wrapText="1"/>
      <protection locked="0"/>
    </xf>
    <xf numFmtId="38" fontId="13" fillId="0" borderId="14" xfId="49" applyFont="1" applyBorder="1" applyAlignment="1" applyProtection="1">
      <alignment horizontal="center" vertical="center" wrapText="1"/>
      <protection locked="0"/>
    </xf>
    <xf numFmtId="38" fontId="13" fillId="0" borderId="15" xfId="49" applyFont="1" applyBorder="1" applyAlignment="1" applyProtection="1">
      <alignment horizontal="center" vertical="center" wrapText="1"/>
      <protection locked="0"/>
    </xf>
    <xf numFmtId="38" fontId="90" fillId="0" borderId="12" xfId="49" applyFont="1" applyBorder="1" applyAlignment="1" applyProtection="1">
      <alignment horizontal="center" vertical="center" wrapText="1"/>
      <protection locked="0"/>
    </xf>
    <xf numFmtId="0" fontId="90" fillId="0" borderId="14" xfId="0" applyFont="1" applyBorder="1" applyAlignment="1" applyProtection="1">
      <alignment horizontal="center" vertical="center" wrapText="1"/>
      <protection locked="0"/>
    </xf>
    <xf numFmtId="179" fontId="90" fillId="0" borderId="15" xfId="49" applyNumberFormat="1" applyFont="1" applyBorder="1" applyAlignment="1" applyProtection="1">
      <alignment horizontal="center" vertical="center" wrapText="1"/>
      <protection locked="0"/>
    </xf>
    <xf numFmtId="0" fontId="13" fillId="0" borderId="16" xfId="0" applyFont="1" applyBorder="1" applyAlignment="1" applyProtection="1">
      <alignment horizontal="center" vertical="center" wrapText="1"/>
      <protection locked="0"/>
    </xf>
    <xf numFmtId="38" fontId="94" fillId="0" borderId="0" xfId="49" applyFont="1" applyFill="1" applyAlignment="1" applyProtection="1" quotePrefix="1">
      <alignment horizontal="right" vertical="center"/>
      <protection locked="0"/>
    </xf>
    <xf numFmtId="178" fontId="95" fillId="0" borderId="0" xfId="49" applyNumberFormat="1" applyFont="1" applyFill="1" applyAlignment="1" applyProtection="1">
      <alignment horizontal="right" vertical="center"/>
      <protection locked="0"/>
    </xf>
    <xf numFmtId="6" fontId="0" fillId="0" borderId="0" xfId="58" applyFont="1" applyFill="1" applyAlignment="1" applyProtection="1">
      <alignment horizontal="center"/>
      <protection locked="0"/>
    </xf>
    <xf numFmtId="6" fontId="96" fillId="0" borderId="0" xfId="58" applyFont="1" applyAlignment="1" applyProtection="1">
      <alignment/>
      <protection locked="0"/>
    </xf>
    <xf numFmtId="179" fontId="95" fillId="0" borderId="0" xfId="49" applyNumberFormat="1" applyFont="1" applyFill="1" applyAlignment="1" applyProtection="1">
      <alignment horizontal="center" vertical="center"/>
      <protection locked="0"/>
    </xf>
    <xf numFmtId="179" fontId="97" fillId="0" borderId="0" xfId="49" applyNumberFormat="1" applyFont="1" applyAlignment="1" applyProtection="1">
      <alignment/>
      <protection locked="0"/>
    </xf>
    <xf numFmtId="38" fontId="71" fillId="0" borderId="0" xfId="43" applyNumberFormat="1" applyAlignment="1" applyProtection="1">
      <alignment/>
      <protection locked="0"/>
    </xf>
    <xf numFmtId="38" fontId="87" fillId="0" borderId="17" xfId="49" applyFont="1" applyBorder="1" applyAlignment="1" applyProtection="1">
      <alignment horizontal="left"/>
      <protection locked="0"/>
    </xf>
    <xf numFmtId="6" fontId="98" fillId="0" borderId="18" xfId="58" applyFont="1" applyBorder="1" applyAlignment="1" applyProtection="1">
      <alignment horizontal="right"/>
      <protection/>
    </xf>
    <xf numFmtId="6" fontId="16" fillId="0" borderId="19" xfId="58" applyFont="1" applyFill="1" applyBorder="1" applyAlignment="1" applyProtection="1">
      <alignment horizontal="right"/>
      <protection/>
    </xf>
    <xf numFmtId="6" fontId="95" fillId="0" borderId="0" xfId="58" applyFont="1" applyFill="1" applyAlignment="1" applyProtection="1">
      <alignment horizontal="right" vertical="center"/>
      <protection locked="0"/>
    </xf>
    <xf numFmtId="38" fontId="92" fillId="0" borderId="18" xfId="49" applyFont="1" applyBorder="1" applyAlignment="1" applyProtection="1">
      <alignment horizontal="left"/>
      <protection locked="0"/>
    </xf>
    <xf numFmtId="6" fontId="98" fillId="0" borderId="20" xfId="58" applyFont="1" applyBorder="1" applyAlignment="1" applyProtection="1">
      <alignment horizontal="right"/>
      <protection locked="0"/>
    </xf>
    <xf numFmtId="6" fontId="16" fillId="0" borderId="21" xfId="58" applyFont="1" applyFill="1" applyBorder="1" applyAlignment="1" applyProtection="1">
      <alignment horizontal="right"/>
      <protection locked="0"/>
    </xf>
    <xf numFmtId="6" fontId="92" fillId="0" borderId="18" xfId="58" applyFont="1" applyBorder="1" applyAlignment="1" applyProtection="1">
      <alignment horizontal="center"/>
      <protection/>
    </xf>
    <xf numFmtId="38" fontId="16" fillId="0" borderId="18" xfId="49" applyFont="1" applyBorder="1" applyAlignment="1" applyProtection="1">
      <alignment horizontal="left"/>
      <protection locked="0"/>
    </xf>
    <xf numFmtId="6" fontId="16" fillId="0" borderId="22" xfId="58" applyFont="1" applyBorder="1" applyAlignment="1" applyProtection="1">
      <alignment horizontal="center"/>
      <protection/>
    </xf>
    <xf numFmtId="6" fontId="98" fillId="0" borderId="23" xfId="58" applyFont="1" applyBorder="1" applyAlignment="1" applyProtection="1">
      <alignment horizontal="right"/>
      <protection locked="0"/>
    </xf>
    <xf numFmtId="6" fontId="16" fillId="0" borderId="24" xfId="58" applyFont="1" applyFill="1" applyBorder="1" applyAlignment="1" applyProtection="1">
      <alignment horizontal="right"/>
      <protection locked="0"/>
    </xf>
    <xf numFmtId="38" fontId="87" fillId="0" borderId="25" xfId="49" applyFont="1" applyBorder="1" applyAlignment="1" applyProtection="1">
      <alignment horizontal="left"/>
      <protection locked="0"/>
    </xf>
    <xf numFmtId="6" fontId="98" fillId="0" borderId="25" xfId="58" applyFont="1" applyBorder="1" applyAlignment="1" applyProtection="1">
      <alignment horizontal="right"/>
      <protection/>
    </xf>
    <xf numFmtId="38" fontId="87" fillId="0" borderId="26" xfId="49" applyFont="1" applyBorder="1" applyAlignment="1" applyProtection="1">
      <alignment horizontal="center" vertical="center"/>
      <protection locked="0"/>
    </xf>
    <xf numFmtId="38" fontId="98" fillId="0" borderId="26" xfId="49" applyFont="1" applyBorder="1" applyAlignment="1" applyProtection="1">
      <alignment horizontal="center" vertical="center"/>
      <protection locked="0"/>
    </xf>
    <xf numFmtId="38" fontId="98" fillId="0" borderId="27" xfId="49" applyFont="1" applyBorder="1" applyAlignment="1" applyProtection="1">
      <alignment horizontal="center" vertical="center"/>
      <protection locked="0"/>
    </xf>
    <xf numFmtId="38" fontId="98" fillId="0" borderId="28" xfId="49" applyFont="1" applyBorder="1" applyAlignment="1" applyProtection="1">
      <alignment horizontal="center" vertical="center"/>
      <protection locked="0"/>
    </xf>
    <xf numFmtId="179" fontId="16" fillId="0" borderId="26" xfId="49" applyNumberFormat="1" applyFont="1" applyFill="1" applyBorder="1" applyAlignment="1" applyProtection="1">
      <alignment vertical="center"/>
      <protection locked="0"/>
    </xf>
    <xf numFmtId="179" fontId="16" fillId="0" borderId="27" xfId="49" applyNumberFormat="1" applyFont="1" applyFill="1" applyBorder="1" applyAlignment="1" applyProtection="1">
      <alignment vertical="center"/>
      <protection locked="0"/>
    </xf>
    <xf numFmtId="179" fontId="16" fillId="0" borderId="28" xfId="49" applyNumberFormat="1" applyFont="1" applyFill="1" applyBorder="1" applyAlignment="1" applyProtection="1">
      <alignment vertical="center"/>
      <protection locked="0"/>
    </xf>
    <xf numFmtId="6" fontId="16" fillId="0" borderId="29" xfId="58" applyFont="1" applyFill="1" applyBorder="1" applyAlignment="1" applyProtection="1">
      <alignment horizontal="right" vertical="center"/>
      <protection locked="0"/>
    </xf>
    <xf numFmtId="6" fontId="0" fillId="0" borderId="0" xfId="58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6" fontId="96" fillId="0" borderId="0" xfId="58" applyFont="1" applyAlignment="1" applyProtection="1">
      <alignment vertical="center"/>
      <protection locked="0"/>
    </xf>
    <xf numFmtId="179" fontId="97" fillId="0" borderId="0" xfId="49" applyNumberFormat="1" applyFont="1" applyAlignment="1" applyProtection="1">
      <alignment vertical="center"/>
      <protection locked="0"/>
    </xf>
    <xf numFmtId="38" fontId="71" fillId="0" borderId="0" xfId="43" applyNumberFormat="1" applyAlignment="1" applyProtection="1">
      <alignment vertical="center"/>
      <protection locked="0"/>
    </xf>
    <xf numFmtId="38" fontId="11" fillId="0" borderId="0" xfId="49" applyFont="1" applyAlignment="1" applyProtection="1">
      <alignment vertical="center"/>
      <protection locked="0"/>
    </xf>
    <xf numFmtId="179" fontId="12" fillId="0" borderId="0" xfId="49" applyNumberFormat="1" applyFont="1" applyAlignment="1" applyProtection="1">
      <alignment vertical="center"/>
      <protection locked="0"/>
    </xf>
    <xf numFmtId="38" fontId="88" fillId="0" borderId="0" xfId="49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6" fontId="89" fillId="0" borderId="0" xfId="58" applyFont="1" applyAlignment="1" applyProtection="1">
      <alignment vertical="center"/>
      <protection locked="0"/>
    </xf>
    <xf numFmtId="6" fontId="0" fillId="0" borderId="0" xfId="58" applyFont="1" applyAlignment="1" applyProtection="1">
      <alignment vertical="center"/>
      <protection locked="0"/>
    </xf>
    <xf numFmtId="38" fontId="87" fillId="0" borderId="30" xfId="49" applyFont="1" applyBorder="1" applyAlignment="1" applyProtection="1">
      <alignment horizontal="left" vertical="center"/>
      <protection locked="0"/>
    </xf>
    <xf numFmtId="6" fontId="87" fillId="0" borderId="31" xfId="58" applyFont="1" applyBorder="1" applyAlignment="1" applyProtection="1">
      <alignment horizontal="right" vertical="center"/>
      <protection/>
    </xf>
    <xf numFmtId="6" fontId="92" fillId="0" borderId="32" xfId="58" applyFont="1" applyBorder="1" applyAlignment="1" applyProtection="1">
      <alignment horizontal="right" vertical="center"/>
      <protection/>
    </xf>
    <xf numFmtId="179" fontId="98" fillId="0" borderId="33" xfId="0" applyNumberFormat="1" applyFont="1" applyBorder="1" applyAlignment="1" applyProtection="1">
      <alignment horizontal="left" vertical="center"/>
      <protection locked="0"/>
    </xf>
    <xf numFmtId="56" fontId="98" fillId="0" borderId="34" xfId="0" applyNumberFormat="1" applyFont="1" applyBorder="1" applyAlignment="1" applyProtection="1">
      <alignment horizontal="left" vertical="center"/>
      <protection locked="0"/>
    </xf>
    <xf numFmtId="6" fontId="16" fillId="0" borderId="26" xfId="58" applyFont="1" applyBorder="1" applyAlignment="1" applyProtection="1">
      <alignment horizontal="right" vertical="center"/>
      <protection locked="0"/>
    </xf>
    <xf numFmtId="38" fontId="7" fillId="0" borderId="27" xfId="49" applyFont="1" applyBorder="1" applyAlignment="1" applyProtection="1">
      <alignment horizontal="right" vertical="center"/>
      <protection locked="0"/>
    </xf>
    <xf numFmtId="38" fontId="16" fillId="0" borderId="28" xfId="49" applyFont="1" applyBorder="1" applyAlignment="1" applyProtection="1">
      <alignment horizontal="right" vertical="center"/>
      <protection locked="0"/>
    </xf>
    <xf numFmtId="6" fontId="92" fillId="0" borderId="26" xfId="58" applyFont="1" applyBorder="1" applyAlignment="1" applyProtection="1">
      <alignment horizontal="right" vertical="center"/>
      <protection locked="0"/>
    </xf>
    <xf numFmtId="38" fontId="7" fillId="0" borderId="27" xfId="0" applyNumberFormat="1" applyFont="1" applyBorder="1" applyAlignment="1" applyProtection="1">
      <alignment horizontal="right" vertical="center"/>
      <protection locked="0"/>
    </xf>
    <xf numFmtId="179" fontId="92" fillId="0" borderId="28" xfId="49" applyNumberFormat="1" applyFont="1" applyBorder="1" applyAlignment="1" applyProtection="1">
      <alignment horizontal="right" vertical="center"/>
      <protection locked="0"/>
    </xf>
    <xf numFmtId="6" fontId="16" fillId="0" borderId="35" xfId="58" applyFont="1" applyBorder="1" applyAlignment="1" applyProtection="1">
      <alignment horizontal="right" vertical="center"/>
      <protection/>
    </xf>
    <xf numFmtId="38" fontId="94" fillId="0" borderId="0" xfId="49" applyFont="1" applyFill="1" applyAlignment="1" applyProtection="1" quotePrefix="1">
      <alignment horizontal="left" vertical="center"/>
      <protection locked="0"/>
    </xf>
    <xf numFmtId="178" fontId="95" fillId="0" borderId="0" xfId="49" applyNumberFormat="1" applyFont="1" applyFill="1" applyAlignment="1" applyProtection="1">
      <alignment horizontal="left" vertical="center"/>
      <protection locked="0"/>
    </xf>
    <xf numFmtId="6" fontId="0" fillId="0" borderId="0" xfId="58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6" fontId="96" fillId="0" borderId="0" xfId="58" applyFont="1" applyAlignment="1" applyProtection="1">
      <alignment horizontal="left" vertical="center"/>
      <protection locked="0"/>
    </xf>
    <xf numFmtId="179" fontId="95" fillId="0" borderId="0" xfId="49" applyNumberFormat="1" applyFont="1" applyFill="1" applyAlignment="1" applyProtection="1">
      <alignment horizontal="left" vertical="center"/>
      <protection locked="0"/>
    </xf>
    <xf numFmtId="179" fontId="97" fillId="0" borderId="0" xfId="49" applyNumberFormat="1" applyFont="1" applyAlignment="1" applyProtection="1">
      <alignment horizontal="left" vertical="center"/>
      <protection locked="0"/>
    </xf>
    <xf numFmtId="38" fontId="71" fillId="0" borderId="0" xfId="43" applyNumberFormat="1" applyAlignment="1" applyProtection="1">
      <alignment horizontal="left" vertical="center"/>
      <protection locked="0"/>
    </xf>
    <xf numFmtId="38" fontId="11" fillId="0" borderId="0" xfId="49" applyFont="1" applyAlignment="1" applyProtection="1">
      <alignment horizontal="left" vertical="center"/>
      <protection locked="0"/>
    </xf>
    <xf numFmtId="179" fontId="12" fillId="0" borderId="0" xfId="49" applyNumberFormat="1" applyFont="1" applyAlignment="1" applyProtection="1">
      <alignment horizontal="left" vertical="center"/>
      <protection locked="0"/>
    </xf>
    <xf numFmtId="38" fontId="88" fillId="0" borderId="0" xfId="49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6" fontId="89" fillId="0" borderId="0" xfId="58" applyFont="1" applyAlignment="1" applyProtection="1">
      <alignment horizontal="left" vertical="center"/>
      <protection locked="0"/>
    </xf>
    <xf numFmtId="6" fontId="0" fillId="0" borderId="0" xfId="58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177" fontId="17" fillId="0" borderId="0" xfId="0" applyNumberFormat="1" applyFont="1" applyAlignment="1" applyProtection="1">
      <alignment horizontal="left"/>
      <protection locked="0"/>
    </xf>
    <xf numFmtId="38" fontId="0" fillId="0" borderId="0" xfId="49" applyFont="1" applyAlignment="1" applyProtection="1">
      <alignment horizontal="right"/>
      <protection locked="0"/>
    </xf>
    <xf numFmtId="0" fontId="96" fillId="0" borderId="0" xfId="0" applyFont="1" applyAlignment="1" applyProtection="1">
      <alignment horizontal="right"/>
      <protection locked="0"/>
    </xf>
    <xf numFmtId="38" fontId="7" fillId="0" borderId="0" xfId="49" applyFont="1" applyAlignment="1" applyProtection="1">
      <alignment/>
      <protection locked="0"/>
    </xf>
    <xf numFmtId="6" fontId="99" fillId="0" borderId="0" xfId="58" applyFont="1" applyAlignment="1" applyProtection="1">
      <alignment horizontal="center"/>
      <protection locked="0"/>
    </xf>
    <xf numFmtId="0" fontId="100" fillId="0" borderId="0" xfId="0" applyFont="1" applyAlignment="1" applyProtection="1">
      <alignment vertical="center"/>
      <protection locked="0"/>
    </xf>
    <xf numFmtId="0" fontId="86" fillId="0" borderId="0" xfId="0" applyFont="1" applyAlignment="1" applyProtection="1">
      <alignment vertical="center"/>
      <protection locked="0"/>
    </xf>
    <xf numFmtId="55" fontId="86" fillId="0" borderId="0" xfId="0" applyNumberFormat="1" applyFont="1" applyAlignment="1" applyProtection="1">
      <alignment horizontal="center" vertical="center"/>
      <protection locked="0"/>
    </xf>
    <xf numFmtId="0" fontId="100" fillId="0" borderId="0" xfId="0" applyFont="1" applyAlignment="1" applyProtection="1">
      <alignment horizontal="center"/>
      <protection locked="0"/>
    </xf>
    <xf numFmtId="0" fontId="86" fillId="0" borderId="36" xfId="0" applyFont="1" applyBorder="1" applyAlignment="1" applyProtection="1">
      <alignment horizontal="center" vertical="center"/>
      <protection locked="0"/>
    </xf>
    <xf numFmtId="6" fontId="86" fillId="0" borderId="36" xfId="58" applyFont="1" applyBorder="1" applyAlignment="1" applyProtection="1">
      <alignment horizontal="center" vertical="center"/>
      <protection locked="0"/>
    </xf>
    <xf numFmtId="179" fontId="86" fillId="0" borderId="36" xfId="58" applyNumberFormat="1" applyFont="1" applyBorder="1" applyAlignment="1" applyProtection="1">
      <alignment horizontal="center" vertical="center"/>
      <protection locked="0"/>
    </xf>
    <xf numFmtId="0" fontId="100" fillId="0" borderId="0" xfId="0" applyFont="1" applyAlignment="1" applyProtection="1">
      <alignment horizontal="center" vertical="center"/>
      <protection locked="0"/>
    </xf>
    <xf numFmtId="0" fontId="93" fillId="0" borderId="36" xfId="0" applyFont="1" applyBorder="1" applyAlignment="1" applyProtection="1">
      <alignment horizontal="right" vertical="center"/>
      <protection locked="0"/>
    </xf>
    <xf numFmtId="6" fontId="100" fillId="0" borderId="36" xfId="58" applyFont="1" applyBorder="1" applyAlignment="1" applyProtection="1">
      <alignment vertical="center"/>
      <protection/>
    </xf>
    <xf numFmtId="179" fontId="100" fillId="0" borderId="36" xfId="58" applyNumberFormat="1" applyFont="1" applyBorder="1" applyAlignment="1" applyProtection="1">
      <alignment vertical="center"/>
      <protection locked="0"/>
    </xf>
    <xf numFmtId="6" fontId="100" fillId="0" borderId="0" xfId="58" applyFont="1" applyAlignment="1" applyProtection="1">
      <alignment vertical="center"/>
      <protection locked="0"/>
    </xf>
    <xf numFmtId="179" fontId="100" fillId="0" borderId="0" xfId="58" applyNumberFormat="1" applyFont="1" applyAlignment="1" applyProtection="1">
      <alignment vertical="center"/>
      <protection locked="0"/>
    </xf>
    <xf numFmtId="0" fontId="101" fillId="0" borderId="0" xfId="0" applyFont="1" applyAlignment="1" applyProtection="1">
      <alignment horizontal="right" vertical="center"/>
      <protection locked="0"/>
    </xf>
    <xf numFmtId="6" fontId="102" fillId="0" borderId="0" xfId="58" applyFont="1" applyAlignment="1" applyProtection="1">
      <alignment vertical="center"/>
      <protection/>
    </xf>
    <xf numFmtId="177" fontId="9" fillId="0" borderId="0" xfId="0" applyNumberFormat="1" applyFont="1" applyAlignment="1">
      <alignment horizontal="left" vertical="center"/>
    </xf>
    <xf numFmtId="179" fontId="13" fillId="0" borderId="27" xfId="0" applyNumberFormat="1" applyFont="1" applyBorder="1" applyAlignment="1" applyProtection="1">
      <alignment horizontal="center" vertical="center"/>
      <protection locked="0"/>
    </xf>
    <xf numFmtId="6" fontId="13" fillId="0" borderId="27" xfId="58" applyFont="1" applyBorder="1" applyAlignment="1" applyProtection="1">
      <alignment horizontal="center" vertical="center"/>
      <protection locked="0"/>
    </xf>
    <xf numFmtId="179" fontId="16" fillId="0" borderId="27" xfId="0" applyNumberFormat="1" applyFont="1" applyBorder="1" applyAlignment="1" applyProtection="1">
      <alignment horizontal="center"/>
      <protection locked="0"/>
    </xf>
    <xf numFmtId="181" fontId="7" fillId="0" borderId="37" xfId="0" applyNumberFormat="1" applyFont="1" applyBorder="1" applyAlignment="1" applyProtection="1">
      <alignment horizontal="center"/>
      <protection locked="0"/>
    </xf>
    <xf numFmtId="181" fontId="7" fillId="0" borderId="38" xfId="0" applyNumberFormat="1" applyFont="1" applyBorder="1" applyAlignment="1" applyProtection="1">
      <alignment horizontal="center"/>
      <protection locked="0"/>
    </xf>
    <xf numFmtId="6" fontId="7" fillId="0" borderId="39" xfId="58" applyFont="1" applyFill="1" applyBorder="1" applyAlignment="1" applyProtection="1">
      <alignment horizontal="right"/>
      <protection/>
    </xf>
    <xf numFmtId="181" fontId="7" fillId="0" borderId="40" xfId="0" applyNumberFormat="1" applyFont="1" applyBorder="1" applyAlignment="1" applyProtection="1">
      <alignment horizontal="center"/>
      <protection locked="0"/>
    </xf>
    <xf numFmtId="181" fontId="103" fillId="0" borderId="40" xfId="0" applyNumberFormat="1" applyFont="1" applyBorder="1" applyAlignment="1" applyProtection="1">
      <alignment horizontal="center"/>
      <protection locked="0"/>
    </xf>
    <xf numFmtId="181" fontId="103" fillId="0" borderId="38" xfId="0" applyNumberFormat="1" applyFont="1" applyBorder="1" applyAlignment="1" applyProtection="1">
      <alignment horizontal="center"/>
      <protection locked="0"/>
    </xf>
    <xf numFmtId="181" fontId="92" fillId="0" borderId="40" xfId="0" applyNumberFormat="1" applyFont="1" applyBorder="1" applyAlignment="1" applyProtection="1">
      <alignment horizontal="center"/>
      <protection locked="0"/>
    </xf>
    <xf numFmtId="181" fontId="92" fillId="0" borderId="38" xfId="0" applyNumberFormat="1" applyFont="1" applyBorder="1" applyAlignment="1" applyProtection="1">
      <alignment horizontal="center"/>
      <protection locked="0"/>
    </xf>
    <xf numFmtId="6" fontId="7" fillId="0" borderId="41" xfId="58" applyFont="1" applyFill="1" applyBorder="1" applyAlignment="1" applyProtection="1">
      <alignment horizontal="right"/>
      <protection/>
    </xf>
    <xf numFmtId="181" fontId="7" fillId="0" borderId="42" xfId="0" applyNumberFormat="1" applyFont="1" applyBorder="1" applyAlignment="1" applyProtection="1">
      <alignment horizontal="center"/>
      <protection locked="0"/>
    </xf>
    <xf numFmtId="181" fontId="7" fillId="0" borderId="43" xfId="0" applyNumberFormat="1" applyFont="1" applyBorder="1" applyAlignment="1" applyProtection="1">
      <alignment horizontal="center"/>
      <protection locked="0"/>
    </xf>
    <xf numFmtId="6" fontId="7" fillId="0" borderId="44" xfId="58" applyFont="1" applyFill="1" applyBorder="1" applyAlignment="1" applyProtection="1">
      <alignment horizontal="right"/>
      <protection/>
    </xf>
    <xf numFmtId="181" fontId="7" fillId="0" borderId="45" xfId="0" applyNumberFormat="1" applyFont="1" applyBorder="1" applyAlignment="1" applyProtection="1">
      <alignment horizontal="center"/>
      <protection locked="0"/>
    </xf>
    <xf numFmtId="181" fontId="7" fillId="0" borderId="46" xfId="0" applyNumberFormat="1" applyFont="1" applyBorder="1" applyAlignment="1" applyProtection="1">
      <alignment horizontal="center"/>
      <protection locked="0"/>
    </xf>
    <xf numFmtId="179" fontId="16" fillId="0" borderId="47" xfId="0" applyNumberFormat="1" applyFont="1" applyBorder="1" applyAlignment="1" applyProtection="1">
      <alignment horizontal="center"/>
      <protection locked="0"/>
    </xf>
    <xf numFmtId="6" fontId="16" fillId="0" borderId="48" xfId="58" applyFont="1" applyBorder="1" applyAlignment="1" applyProtection="1">
      <alignment horizontal="right"/>
      <protection/>
    </xf>
    <xf numFmtId="181" fontId="104" fillId="0" borderId="49" xfId="0" applyNumberFormat="1" applyFont="1" applyBorder="1" applyAlignment="1" applyProtection="1">
      <alignment horizontal="center" vertical="center"/>
      <protection locked="0"/>
    </xf>
    <xf numFmtId="181" fontId="104" fillId="0" borderId="50" xfId="0" applyNumberFormat="1" applyFont="1" applyBorder="1" applyAlignment="1" applyProtection="1">
      <alignment horizontal="center" vertical="center"/>
      <protection locked="0"/>
    </xf>
    <xf numFmtId="179" fontId="4" fillId="0" borderId="51" xfId="0" applyNumberFormat="1" applyFont="1" applyBorder="1" applyAlignment="1" applyProtection="1">
      <alignment horizontal="center" vertical="center"/>
      <protection locked="0"/>
    </xf>
    <xf numFmtId="6" fontId="16" fillId="0" borderId="48" xfId="58" applyFont="1" applyBorder="1" applyAlignment="1" applyProtection="1">
      <alignment horizontal="right" vertical="center"/>
      <protection/>
    </xf>
    <xf numFmtId="181" fontId="0" fillId="0" borderId="0" xfId="0" applyNumberFormat="1" applyAlignment="1" applyProtection="1">
      <alignment horizontal="center"/>
      <protection locked="0"/>
    </xf>
    <xf numFmtId="6" fontId="5" fillId="0" borderId="52" xfId="58" applyFont="1" applyFill="1" applyBorder="1" applyAlignment="1" applyProtection="1">
      <alignment horizontal="right" vertical="center"/>
      <protection/>
    </xf>
    <xf numFmtId="6" fontId="105" fillId="0" borderId="52" xfId="0" applyNumberFormat="1" applyFont="1" applyBorder="1" applyAlignment="1" applyProtection="1">
      <alignment horizontal="right" vertical="center"/>
      <protection/>
    </xf>
    <xf numFmtId="6" fontId="106" fillId="0" borderId="53" xfId="0" applyNumberFormat="1" applyFont="1" applyBorder="1" applyAlignment="1" applyProtection="1">
      <alignment vertical="center"/>
      <protection/>
    </xf>
    <xf numFmtId="177" fontId="9" fillId="0" borderId="0" xfId="0" applyNumberFormat="1" applyFont="1" applyAlignment="1" applyProtection="1">
      <alignment horizontal="left" vertical="center"/>
      <protection/>
    </xf>
    <xf numFmtId="6" fontId="105" fillId="0" borderId="54" xfId="58" applyFont="1" applyFill="1" applyBorder="1" applyAlignment="1" applyProtection="1">
      <alignment horizontal="right" vertical="center"/>
      <protection/>
    </xf>
    <xf numFmtId="6" fontId="105" fillId="0" borderId="53" xfId="58" applyFont="1" applyFill="1" applyBorder="1" applyAlignment="1" applyProtection="1">
      <alignment horizontal="right" vertical="center"/>
      <protection/>
    </xf>
    <xf numFmtId="6" fontId="105" fillId="0" borderId="55" xfId="58" applyFont="1" applyFill="1" applyBorder="1" applyAlignment="1" applyProtection="1">
      <alignment horizontal="right" vertical="center"/>
      <protection/>
    </xf>
    <xf numFmtId="6" fontId="106" fillId="0" borderId="56" xfId="0" applyNumberFormat="1" applyFont="1" applyBorder="1" applyAlignment="1" applyProtection="1">
      <alignment vertical="center"/>
      <protection/>
    </xf>
    <xf numFmtId="6" fontId="106" fillId="0" borderId="55" xfId="0" applyNumberFormat="1" applyFont="1" applyBorder="1" applyAlignment="1" applyProtection="1">
      <alignment vertical="center"/>
      <protection/>
    </xf>
    <xf numFmtId="6" fontId="5" fillId="0" borderId="56" xfId="58" applyFont="1" applyFill="1" applyBorder="1" applyAlignment="1" applyProtection="1">
      <alignment horizontal="right" vertical="center"/>
      <protection/>
    </xf>
    <xf numFmtId="6" fontId="105" fillId="0" borderId="56" xfId="0" applyNumberFormat="1" applyFont="1" applyBorder="1" applyAlignment="1" applyProtection="1">
      <alignment horizontal="right" vertical="center"/>
      <protection/>
    </xf>
    <xf numFmtId="6" fontId="5" fillId="0" borderId="56" xfId="58" applyFont="1" applyBorder="1" applyAlignment="1" applyProtection="1">
      <alignment horizontal="right" vertical="center"/>
      <protection/>
    </xf>
    <xf numFmtId="6" fontId="5" fillId="0" borderId="55" xfId="58" applyFont="1" applyBorder="1" applyAlignment="1" applyProtection="1">
      <alignment horizontal="right" vertical="center"/>
      <protection/>
    </xf>
    <xf numFmtId="6" fontId="107" fillId="0" borderId="57" xfId="58" applyFont="1" applyBorder="1" applyAlignment="1" applyProtection="1">
      <alignment horizontal="right" vertical="center"/>
      <protection/>
    </xf>
    <xf numFmtId="6" fontId="105" fillId="0" borderId="57" xfId="58" applyFont="1" applyBorder="1" applyAlignment="1" applyProtection="1">
      <alignment horizontal="right" vertical="center"/>
      <protection/>
    </xf>
    <xf numFmtId="6" fontId="5" fillId="0" borderId="57" xfId="58" applyFont="1" applyBorder="1" applyAlignment="1" applyProtection="1">
      <alignment horizontal="right" vertical="center"/>
      <protection/>
    </xf>
    <xf numFmtId="6" fontId="105" fillId="0" borderId="57" xfId="0" applyNumberFormat="1" applyFont="1" applyBorder="1" applyAlignment="1" applyProtection="1" quotePrefix="1">
      <alignment horizontal="right" vertical="center"/>
      <protection/>
    </xf>
    <xf numFmtId="55" fontId="86" fillId="0" borderId="0" xfId="0" applyNumberFormat="1" applyFont="1" applyAlignment="1" applyProtection="1">
      <alignment horizontal="center" vertical="center"/>
      <protection locked="0"/>
    </xf>
    <xf numFmtId="6" fontId="98" fillId="0" borderId="58" xfId="58" applyFont="1" applyBorder="1" applyAlignment="1" applyProtection="1">
      <alignment horizontal="right"/>
      <protection/>
    </xf>
    <xf numFmtId="6" fontId="98" fillId="0" borderId="59" xfId="58" applyFont="1" applyBorder="1" applyAlignment="1" applyProtection="1">
      <alignment horizontal="right" vertical="center"/>
      <protection/>
    </xf>
    <xf numFmtId="6" fontId="16" fillId="0" borderId="60" xfId="58" applyFont="1" applyBorder="1" applyAlignment="1" applyProtection="1">
      <alignment horizontal="right"/>
      <protection/>
    </xf>
    <xf numFmtId="181" fontId="103" fillId="0" borderId="37" xfId="0" applyNumberFormat="1" applyFont="1" applyBorder="1" applyAlignment="1" applyProtection="1">
      <alignment horizontal="center"/>
      <protection locked="0"/>
    </xf>
    <xf numFmtId="181" fontId="92" fillId="0" borderId="37" xfId="0" applyNumberFormat="1" applyFont="1" applyBorder="1" applyAlignment="1" applyProtection="1">
      <alignment horizontal="center"/>
      <protection locked="0"/>
    </xf>
    <xf numFmtId="6" fontId="98" fillId="0" borderId="61" xfId="58" applyFont="1" applyBorder="1" applyAlignment="1" applyProtection="1">
      <alignment horizontal="right"/>
      <protection/>
    </xf>
    <xf numFmtId="6" fontId="98" fillId="0" borderId="62" xfId="58" applyFont="1" applyBorder="1" applyAlignment="1" applyProtection="1">
      <alignment horizontal="right"/>
      <protection locked="0"/>
    </xf>
    <xf numFmtId="0" fontId="108" fillId="0" borderId="0" xfId="0" applyFont="1" applyAlignment="1" applyProtection="1">
      <alignment horizontal="center" vertical="center"/>
      <protection locked="0"/>
    </xf>
    <xf numFmtId="55" fontId="86" fillId="0" borderId="0" xfId="0" applyNumberFormat="1" applyFont="1" applyAlignment="1" applyProtection="1">
      <alignment horizontal="center" vertical="center"/>
      <protection locked="0"/>
    </xf>
    <xf numFmtId="38" fontId="7" fillId="0" borderId="0" xfId="49" applyFont="1" applyAlignment="1">
      <alignment/>
    </xf>
    <xf numFmtId="38" fontId="5" fillId="0" borderId="0" xfId="49" applyFont="1" applyAlignment="1">
      <alignment/>
    </xf>
    <xf numFmtId="38" fontId="13" fillId="0" borderId="0" xfId="49" applyFont="1" applyBorder="1" applyAlignment="1">
      <alignment/>
    </xf>
    <xf numFmtId="38" fontId="19" fillId="0" borderId="0" xfId="0" applyNumberFormat="1" applyFont="1" applyAlignment="1">
      <alignment horizontal="left"/>
    </xf>
    <xf numFmtId="6" fontId="106" fillId="0" borderId="11" xfId="0" applyNumberFormat="1" applyFont="1" applyBorder="1" applyAlignment="1" applyProtection="1">
      <alignment vertical="center"/>
      <protection/>
    </xf>
    <xf numFmtId="6" fontId="105" fillId="0" borderId="55" xfId="0" applyNumberFormat="1" applyFont="1" applyBorder="1" applyAlignment="1" applyProtection="1">
      <alignment horizontal="right" vertical="center"/>
      <protection/>
    </xf>
    <xf numFmtId="0" fontId="109" fillId="0" borderId="0" xfId="0" applyFont="1" applyAlignment="1" applyProtection="1">
      <alignment vertical="center"/>
      <protection locked="0"/>
    </xf>
    <xf numFmtId="0" fontId="84" fillId="0" borderId="10" xfId="0" applyFont="1" applyBorder="1" applyAlignment="1" applyProtection="1">
      <alignment vertical="center"/>
      <protection locked="0"/>
    </xf>
    <xf numFmtId="6" fontId="13" fillId="0" borderId="11" xfId="58" applyFont="1" applyBorder="1" applyAlignment="1">
      <alignment horizontal="center" vertical="center"/>
    </xf>
    <xf numFmtId="6" fontId="8" fillId="0" borderId="0" xfId="58" applyFont="1" applyAlignment="1">
      <alignment horizontal="right"/>
    </xf>
    <xf numFmtId="6" fontId="13" fillId="0" borderId="11" xfId="58" applyFont="1" applyBorder="1" applyAlignment="1">
      <alignment horizontal="center" vertical="center" wrapText="1"/>
    </xf>
    <xf numFmtId="0" fontId="86" fillId="0" borderId="63" xfId="0" applyFont="1" applyBorder="1" applyAlignment="1" applyProtection="1">
      <alignment vertical="center"/>
      <protection locked="0"/>
    </xf>
    <xf numFmtId="0" fontId="84" fillId="0" borderId="0" xfId="0" applyFont="1" applyBorder="1" applyAlignment="1" applyProtection="1">
      <alignment vertical="center"/>
      <protection locked="0"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0" fontId="110" fillId="0" borderId="0" xfId="0" applyFont="1" applyAlignment="1">
      <alignment/>
    </xf>
    <xf numFmtId="6" fontId="20" fillId="0" borderId="0" xfId="58" applyFont="1" applyAlignment="1">
      <alignment horizontal="right"/>
    </xf>
    <xf numFmtId="38" fontId="85" fillId="0" borderId="0" xfId="49" applyFont="1" applyAlignment="1" applyProtection="1">
      <alignment/>
      <protection locked="0"/>
    </xf>
    <xf numFmtId="178" fontId="84" fillId="0" borderId="0" xfId="0" applyNumberFormat="1" applyFont="1" applyAlignment="1" applyProtection="1">
      <alignment/>
      <protection locked="0"/>
    </xf>
    <xf numFmtId="6" fontId="84" fillId="0" borderId="0" xfId="58" applyFont="1" applyAlignment="1" applyProtection="1">
      <alignment horizontal="center"/>
      <protection locked="0"/>
    </xf>
    <xf numFmtId="6" fontId="84" fillId="0" borderId="0" xfId="58" applyFont="1" applyAlignment="1" applyProtection="1">
      <alignment/>
      <protection locked="0"/>
    </xf>
    <xf numFmtId="0" fontId="84" fillId="0" borderId="0" xfId="0" applyFont="1" applyAlignment="1" applyProtection="1">
      <alignment horizontal="center"/>
      <protection locked="0"/>
    </xf>
    <xf numFmtId="0" fontId="100" fillId="0" borderId="64" xfId="0" applyFont="1" applyBorder="1" applyAlignment="1">
      <alignment/>
    </xf>
    <xf numFmtId="0" fontId="86" fillId="0" borderId="0" xfId="0" applyFont="1" applyBorder="1" applyAlignment="1" applyProtection="1">
      <alignment vertical="center"/>
      <protection locked="0"/>
    </xf>
    <xf numFmtId="6" fontId="106" fillId="0" borderId="0" xfId="58" applyFont="1" applyBorder="1" applyAlignment="1">
      <alignment horizontal="right" vertical="center"/>
    </xf>
    <xf numFmtId="6" fontId="106" fillId="0" borderId="0" xfId="58" applyFont="1" applyBorder="1" applyAlignment="1" applyProtection="1">
      <alignment horizontal="right" vertical="center"/>
      <protection locked="0"/>
    </xf>
    <xf numFmtId="6" fontId="4" fillId="0" borderId="0" xfId="58" applyFont="1" applyBorder="1" applyAlignment="1">
      <alignment horizontal="right" vertical="center"/>
    </xf>
    <xf numFmtId="0" fontId="108" fillId="0" borderId="0" xfId="0" applyFont="1" applyBorder="1" applyAlignment="1" applyProtection="1">
      <alignment horizontal="center" vertical="center"/>
      <protection locked="0"/>
    </xf>
    <xf numFmtId="6" fontId="90" fillId="0" borderId="0" xfId="58" applyFont="1" applyAlignment="1">
      <alignment horizontal="right"/>
    </xf>
    <xf numFmtId="6" fontId="98" fillId="0" borderId="59" xfId="58" applyFont="1" applyBorder="1" applyAlignment="1" applyProtection="1">
      <alignment horizontal="right"/>
      <protection/>
    </xf>
    <xf numFmtId="6" fontId="106" fillId="0" borderId="11" xfId="58" applyFont="1" applyBorder="1" applyAlignment="1" applyProtection="1">
      <alignment horizontal="right" vertical="center"/>
      <protection/>
    </xf>
    <xf numFmtId="6" fontId="84" fillId="0" borderId="65" xfId="58" applyFont="1" applyBorder="1" applyAlignment="1" applyProtection="1">
      <alignment/>
      <protection/>
    </xf>
    <xf numFmtId="6" fontId="84" fillId="0" borderId="66" xfId="58" applyFont="1" applyBorder="1" applyAlignment="1" applyProtection="1">
      <alignment/>
      <protection/>
    </xf>
    <xf numFmtId="6" fontId="5" fillId="0" borderId="65" xfId="58" applyFont="1" applyBorder="1" applyAlignment="1" applyProtection="1">
      <alignment/>
      <protection/>
    </xf>
    <xf numFmtId="6" fontId="5" fillId="0" borderId="66" xfId="58" applyFont="1" applyBorder="1" applyAlignment="1" applyProtection="1">
      <alignment/>
      <protection/>
    </xf>
    <xf numFmtId="6" fontId="4" fillId="0" borderId="11" xfId="58" applyFont="1" applyBorder="1" applyAlignment="1" applyProtection="1">
      <alignment horizontal="right" vertical="center"/>
      <protection/>
    </xf>
    <xf numFmtId="6" fontId="84" fillId="0" borderId="67" xfId="58" applyFont="1" applyBorder="1" applyAlignment="1" applyProtection="1">
      <alignment/>
      <protection/>
    </xf>
    <xf numFmtId="6" fontId="5" fillId="0" borderId="67" xfId="58" applyFont="1" applyBorder="1" applyAlignment="1" applyProtection="1">
      <alignment/>
      <protection/>
    </xf>
    <xf numFmtId="6" fontId="111" fillId="0" borderId="0" xfId="58" applyFont="1" applyAlignment="1" applyProtection="1">
      <alignment horizontal="right"/>
      <protection/>
    </xf>
    <xf numFmtId="6" fontId="112" fillId="0" borderId="11" xfId="58" applyFont="1" applyBorder="1" applyAlignment="1" applyProtection="1">
      <alignment horizontal="right" vertical="center"/>
      <protection/>
    </xf>
    <xf numFmtId="6" fontId="4" fillId="0" borderId="11" xfId="58" applyFont="1" applyBorder="1" applyAlignment="1" applyProtection="1">
      <alignment horizontal="right" vertical="center" wrapText="1"/>
      <protection/>
    </xf>
    <xf numFmtId="6" fontId="112" fillId="0" borderId="11" xfId="0" applyNumberFormat="1" applyFont="1" applyBorder="1" applyAlignment="1" applyProtection="1">
      <alignment horizontal="right" vertical="center"/>
      <protection/>
    </xf>
    <xf numFmtId="6" fontId="113" fillId="0" borderId="11" xfId="0" applyNumberFormat="1" applyFont="1" applyBorder="1" applyAlignment="1" applyProtection="1">
      <alignment vertical="center"/>
      <protection/>
    </xf>
    <xf numFmtId="6" fontId="98" fillId="33" borderId="18" xfId="58" applyFont="1" applyFill="1" applyBorder="1" applyAlignment="1" applyProtection="1">
      <alignment horizontal="right"/>
      <protection locked="0"/>
    </xf>
    <xf numFmtId="179" fontId="98" fillId="33" borderId="68" xfId="0" applyNumberFormat="1" applyFont="1" applyFill="1" applyBorder="1" applyAlignment="1" applyProtection="1">
      <alignment horizontal="left"/>
      <protection locked="0"/>
    </xf>
    <xf numFmtId="56" fontId="98" fillId="33" borderId="69" xfId="0" applyNumberFormat="1" applyFont="1" applyFill="1" applyBorder="1" applyAlignment="1" applyProtection="1">
      <alignment horizontal="right"/>
      <protection locked="0"/>
    </xf>
    <xf numFmtId="179" fontId="85" fillId="33" borderId="68" xfId="0" applyNumberFormat="1" applyFont="1" applyFill="1" applyBorder="1" applyAlignment="1" applyProtection="1">
      <alignment horizontal="left"/>
      <protection locked="0"/>
    </xf>
    <xf numFmtId="6" fontId="114" fillId="33" borderId="22" xfId="58" applyFont="1" applyFill="1" applyBorder="1" applyAlignment="1" applyProtection="1">
      <alignment horizontal="right"/>
      <protection locked="0"/>
    </xf>
    <xf numFmtId="179" fontId="85" fillId="33" borderId="43" xfId="0" applyNumberFormat="1" applyFont="1" applyFill="1" applyBorder="1" applyAlignment="1" applyProtection="1">
      <alignment horizontal="left"/>
      <protection locked="0"/>
    </xf>
    <xf numFmtId="56" fontId="98" fillId="33" borderId="62" xfId="0" applyNumberFormat="1" applyFont="1" applyFill="1" applyBorder="1" applyAlignment="1" applyProtection="1">
      <alignment horizontal="right"/>
      <protection locked="0"/>
    </xf>
    <xf numFmtId="6" fontId="16" fillId="33" borderId="43" xfId="58" applyFont="1" applyFill="1" applyBorder="1" applyAlignment="1" applyProtection="1">
      <alignment horizontal="left"/>
      <protection locked="0"/>
    </xf>
    <xf numFmtId="0" fontId="79" fillId="33" borderId="70" xfId="0" applyFont="1" applyFill="1" applyBorder="1" applyAlignment="1" applyProtection="1">
      <alignment/>
      <protection locked="0"/>
    </xf>
    <xf numFmtId="0" fontId="79" fillId="33" borderId="71" xfId="0" applyFont="1" applyFill="1" applyBorder="1" applyAlignment="1" applyProtection="1">
      <alignment/>
      <protection locked="0"/>
    </xf>
    <xf numFmtId="0" fontId="79" fillId="33" borderId="72" xfId="0" applyFont="1" applyFill="1" applyBorder="1" applyAlignment="1" applyProtection="1">
      <alignment/>
      <protection locked="0"/>
    </xf>
    <xf numFmtId="56" fontId="98" fillId="33" borderId="73" xfId="0" applyNumberFormat="1" applyFont="1" applyFill="1" applyBorder="1" applyAlignment="1" applyProtection="1">
      <alignment horizontal="right"/>
      <protection locked="0"/>
    </xf>
    <xf numFmtId="6" fontId="98" fillId="33" borderId="74" xfId="58" applyFont="1" applyFill="1" applyBorder="1" applyAlignment="1" applyProtection="1">
      <alignment horizontal="right"/>
      <protection locked="0"/>
    </xf>
    <xf numFmtId="56" fontId="98" fillId="33" borderId="75" xfId="0" applyNumberFormat="1" applyFont="1" applyFill="1" applyBorder="1" applyAlignment="1" applyProtection="1">
      <alignment horizontal="right"/>
      <protection locked="0"/>
    </xf>
    <xf numFmtId="6" fontId="114" fillId="33" borderId="76" xfId="58" applyFont="1" applyFill="1" applyBorder="1" applyAlignment="1" applyProtection="1">
      <alignment horizontal="right"/>
      <protection locked="0"/>
    </xf>
    <xf numFmtId="179" fontId="85" fillId="33" borderId="70" xfId="0" applyNumberFormat="1" applyFont="1" applyFill="1" applyBorder="1" applyAlignment="1" applyProtection="1">
      <alignment horizontal="left"/>
      <protection locked="0"/>
    </xf>
    <xf numFmtId="56" fontId="98" fillId="33" borderId="77" xfId="0" applyNumberFormat="1" applyFont="1" applyFill="1" applyBorder="1" applyAlignment="1" applyProtection="1">
      <alignment horizontal="right"/>
      <protection locked="0"/>
    </xf>
    <xf numFmtId="6" fontId="16" fillId="33" borderId="74" xfId="58" applyFont="1" applyFill="1" applyBorder="1" applyAlignment="1" applyProtection="1">
      <alignment horizontal="right" wrapText="1"/>
      <protection locked="0"/>
    </xf>
    <xf numFmtId="38" fontId="7" fillId="33" borderId="38" xfId="49" applyFont="1" applyFill="1" applyBorder="1" applyAlignment="1" applyProtection="1">
      <alignment horizontal="left"/>
      <protection locked="0"/>
    </xf>
    <xf numFmtId="179" fontId="16" fillId="33" borderId="75" xfId="49" applyNumberFormat="1" applyFont="1" applyFill="1" applyBorder="1" applyAlignment="1" applyProtection="1">
      <alignment horizontal="right"/>
      <protection locked="0"/>
    </xf>
    <xf numFmtId="6" fontId="92" fillId="33" borderId="74" xfId="58" applyFont="1" applyFill="1" applyBorder="1" applyAlignment="1" applyProtection="1">
      <alignment horizontal="right"/>
      <protection locked="0"/>
    </xf>
    <xf numFmtId="179" fontId="92" fillId="33" borderId="75" xfId="49" applyNumberFormat="1" applyFont="1" applyFill="1" applyBorder="1" applyAlignment="1" applyProtection="1">
      <alignment horizontal="right"/>
      <protection locked="0"/>
    </xf>
    <xf numFmtId="6" fontId="16" fillId="33" borderId="18" xfId="58" applyFont="1" applyFill="1" applyBorder="1" applyAlignment="1" applyProtection="1">
      <alignment horizontal="right" wrapText="1"/>
      <protection locked="0"/>
    </xf>
    <xf numFmtId="38" fontId="85" fillId="33" borderId="68" xfId="49" applyFont="1" applyFill="1" applyBorder="1" applyAlignment="1" applyProtection="1">
      <alignment horizontal="left"/>
      <protection locked="0"/>
    </xf>
    <xf numFmtId="179" fontId="16" fillId="33" borderId="69" xfId="49" applyNumberFormat="1" applyFont="1" applyFill="1" applyBorder="1" applyAlignment="1" applyProtection="1">
      <alignment horizontal="right"/>
      <protection locked="0"/>
    </xf>
    <xf numFmtId="6" fontId="92" fillId="33" borderId="18" xfId="58" applyFont="1" applyFill="1" applyBorder="1" applyAlignment="1" applyProtection="1">
      <alignment horizontal="right"/>
      <protection locked="0"/>
    </xf>
    <xf numFmtId="38" fontId="7" fillId="33" borderId="68" xfId="49" applyFont="1" applyFill="1" applyBorder="1" applyAlignment="1" applyProtection="1">
      <alignment horizontal="left"/>
      <protection locked="0"/>
    </xf>
    <xf numFmtId="179" fontId="92" fillId="33" borderId="69" xfId="49" applyNumberFormat="1" applyFont="1" applyFill="1" applyBorder="1" applyAlignment="1" applyProtection="1">
      <alignment horizontal="right"/>
      <protection locked="0"/>
    </xf>
    <xf numFmtId="6" fontId="16" fillId="33" borderId="22" xfId="58" applyFont="1" applyFill="1" applyBorder="1" applyAlignment="1" applyProtection="1">
      <alignment horizontal="right" wrapText="1"/>
      <protection locked="0"/>
    </xf>
    <xf numFmtId="38" fontId="7" fillId="33" borderId="43" xfId="49" applyFont="1" applyFill="1" applyBorder="1" applyAlignment="1" applyProtection="1">
      <alignment horizontal="left"/>
      <protection locked="0"/>
    </xf>
    <xf numFmtId="179" fontId="16" fillId="33" borderId="62" xfId="49" applyNumberFormat="1" applyFont="1" applyFill="1" applyBorder="1" applyAlignment="1" applyProtection="1">
      <alignment horizontal="right"/>
      <protection locked="0"/>
    </xf>
    <xf numFmtId="6" fontId="92" fillId="33" borderId="22" xfId="58" applyFont="1" applyFill="1" applyBorder="1" applyAlignment="1" applyProtection="1">
      <alignment horizontal="right" wrapText="1"/>
      <protection locked="0"/>
    </xf>
    <xf numFmtId="179" fontId="92" fillId="33" borderId="62" xfId="49" applyNumberFormat="1" applyFont="1" applyFill="1" applyBorder="1" applyAlignment="1" applyProtection="1">
      <alignment horizontal="right"/>
      <protection locked="0"/>
    </xf>
    <xf numFmtId="38" fontId="7" fillId="33" borderId="72" xfId="49" applyFont="1" applyFill="1" applyBorder="1" applyAlignment="1" applyProtection="1">
      <alignment horizontal="left"/>
      <protection locked="0"/>
    </xf>
    <xf numFmtId="6" fontId="92" fillId="33" borderId="25" xfId="58" applyFont="1" applyFill="1" applyBorder="1" applyAlignment="1" applyProtection="1">
      <alignment horizontal="right"/>
      <protection locked="0"/>
    </xf>
    <xf numFmtId="179" fontId="92" fillId="33" borderId="73" xfId="49" applyNumberFormat="1" applyFont="1" applyFill="1" applyBorder="1" applyAlignment="1" applyProtection="1">
      <alignment horizontal="right"/>
      <protection locked="0"/>
    </xf>
    <xf numFmtId="6" fontId="16" fillId="0" borderId="29" xfId="58" applyFont="1" applyFill="1" applyBorder="1" applyAlignment="1" applyProtection="1">
      <alignment horizontal="right" vertical="center"/>
      <protection/>
    </xf>
    <xf numFmtId="0" fontId="100" fillId="33" borderId="78" xfId="0" applyFont="1" applyFill="1" applyBorder="1" applyAlignment="1" applyProtection="1">
      <alignment vertical="center"/>
      <protection locked="0"/>
    </xf>
    <xf numFmtId="6" fontId="100" fillId="33" borderId="78" xfId="58" applyFont="1" applyFill="1" applyBorder="1" applyAlignment="1" applyProtection="1">
      <alignment vertical="center"/>
      <protection locked="0"/>
    </xf>
    <xf numFmtId="179" fontId="100" fillId="33" borderId="78" xfId="58" applyNumberFormat="1" applyFont="1" applyFill="1" applyBorder="1" applyAlignment="1" applyProtection="1">
      <alignment vertical="center"/>
      <protection locked="0"/>
    </xf>
    <xf numFmtId="0" fontId="100" fillId="33" borderId="79" xfId="0" applyFont="1" applyFill="1" applyBorder="1" applyAlignment="1" applyProtection="1">
      <alignment vertical="center"/>
      <protection locked="0"/>
    </xf>
    <xf numFmtId="6" fontId="100" fillId="33" borderId="79" xfId="58" applyFont="1" applyFill="1" applyBorder="1" applyAlignment="1" applyProtection="1">
      <alignment vertical="center"/>
      <protection locked="0"/>
    </xf>
    <xf numFmtId="179" fontId="100" fillId="33" borderId="79" xfId="58" applyNumberFormat="1" applyFont="1" applyFill="1" applyBorder="1" applyAlignment="1" applyProtection="1">
      <alignment vertical="center"/>
      <protection locked="0"/>
    </xf>
    <xf numFmtId="179" fontId="100" fillId="33" borderId="79" xfId="0" applyNumberFormat="1" applyFont="1" applyFill="1" applyBorder="1" applyAlignment="1" applyProtection="1">
      <alignment vertical="center"/>
      <protection locked="0"/>
    </xf>
    <xf numFmtId="0" fontId="100" fillId="33" borderId="80" xfId="0" applyFont="1" applyFill="1" applyBorder="1" applyAlignment="1" applyProtection="1">
      <alignment vertical="center"/>
      <protection locked="0"/>
    </xf>
    <xf numFmtId="6" fontId="100" fillId="33" borderId="80" xfId="58" applyFont="1" applyFill="1" applyBorder="1" applyAlignment="1" applyProtection="1">
      <alignment vertical="center"/>
      <protection locked="0"/>
    </xf>
    <xf numFmtId="179" fontId="100" fillId="33" borderId="80" xfId="58" applyNumberFormat="1" applyFont="1" applyFill="1" applyBorder="1" applyAlignment="1" applyProtection="1">
      <alignment vertical="center"/>
      <protection locked="0"/>
    </xf>
    <xf numFmtId="179" fontId="16" fillId="0" borderId="81" xfId="0" applyNumberFormat="1" applyFont="1" applyBorder="1" applyAlignment="1" applyProtection="1">
      <alignment horizontal="center" vertical="center"/>
      <protection locked="0"/>
    </xf>
    <xf numFmtId="6" fontId="108" fillId="0" borderId="82" xfId="0" applyNumberFormat="1" applyFont="1" applyBorder="1" applyAlignment="1">
      <alignment/>
    </xf>
    <xf numFmtId="6" fontId="108" fillId="0" borderId="83" xfId="0" applyNumberFormat="1" applyFont="1" applyBorder="1" applyAlignment="1">
      <alignment/>
    </xf>
    <xf numFmtId="179" fontId="4" fillId="0" borderId="84" xfId="0" applyNumberFormat="1" applyFont="1" applyBorder="1" applyAlignment="1" applyProtection="1">
      <alignment horizontal="center" vertical="center"/>
      <protection locked="0"/>
    </xf>
    <xf numFmtId="6" fontId="92" fillId="0" borderId="85" xfId="58" applyFont="1" applyBorder="1" applyAlignment="1" applyProtection="1">
      <alignment vertical="center"/>
      <protection/>
    </xf>
    <xf numFmtId="0" fontId="87" fillId="0" borderId="86" xfId="0" applyFont="1" applyBorder="1" applyAlignment="1" applyProtection="1">
      <alignment horizontal="right" shrinkToFit="1"/>
      <protection locked="0"/>
    </xf>
    <xf numFmtId="6" fontId="4" fillId="0" borderId="87" xfId="58" applyFont="1" applyBorder="1" applyAlignment="1" applyProtection="1">
      <alignment horizontal="right" vertical="center"/>
      <protection/>
    </xf>
    <xf numFmtId="0" fontId="108" fillId="0" borderId="0" xfId="0" applyFont="1" applyBorder="1" applyAlignment="1" applyProtection="1">
      <alignment horizontal="center" vertical="center"/>
      <protection locked="0"/>
    </xf>
    <xf numFmtId="55" fontId="86" fillId="0" borderId="0" xfId="0" applyNumberFormat="1" applyFont="1" applyAlignment="1" applyProtection="1">
      <alignment horizontal="center" vertical="center"/>
      <protection locked="0"/>
    </xf>
    <xf numFmtId="0" fontId="84" fillId="34" borderId="88" xfId="0" applyFont="1" applyFill="1" applyBorder="1" applyAlignment="1" applyProtection="1">
      <alignment vertical="center"/>
      <protection locked="0"/>
    </xf>
    <xf numFmtId="0" fontId="84" fillId="34" borderId="89" xfId="0" applyFont="1" applyFill="1" applyBorder="1" applyAlignment="1" applyProtection="1">
      <alignment vertical="center"/>
      <protection locked="0"/>
    </xf>
    <xf numFmtId="6" fontId="5" fillId="34" borderId="90" xfId="58" applyFont="1" applyFill="1" applyBorder="1" applyAlignment="1" applyProtection="1">
      <alignment/>
      <protection locked="0"/>
    </xf>
    <xf numFmtId="6" fontId="5" fillId="0" borderId="91" xfId="58" applyFont="1" applyBorder="1" applyAlignment="1" applyProtection="1">
      <alignment/>
      <protection/>
    </xf>
    <xf numFmtId="0" fontId="84" fillId="34" borderId="92" xfId="0" applyFont="1" applyFill="1" applyBorder="1" applyAlignment="1" applyProtection="1">
      <alignment vertical="center"/>
      <protection locked="0"/>
    </xf>
    <xf numFmtId="0" fontId="84" fillId="34" borderId="93" xfId="0" applyFont="1" applyFill="1" applyBorder="1" applyAlignment="1" applyProtection="1">
      <alignment vertical="center"/>
      <protection locked="0"/>
    </xf>
    <xf numFmtId="0" fontId="79" fillId="34" borderId="70" xfId="0" applyFont="1" applyFill="1" applyBorder="1" applyAlignment="1" applyProtection="1">
      <alignment/>
      <protection locked="0"/>
    </xf>
    <xf numFmtId="56" fontId="98" fillId="34" borderId="69" xfId="0" applyNumberFormat="1" applyFont="1" applyFill="1" applyBorder="1" applyAlignment="1" applyProtection="1">
      <alignment horizontal="right"/>
      <protection locked="0"/>
    </xf>
    <xf numFmtId="6" fontId="16" fillId="34" borderId="74" xfId="58" applyFont="1" applyFill="1" applyBorder="1" applyAlignment="1" applyProtection="1">
      <alignment horizontal="right" wrapText="1"/>
      <protection locked="0"/>
    </xf>
    <xf numFmtId="38" fontId="7" fillId="34" borderId="38" xfId="49" applyFont="1" applyFill="1" applyBorder="1" applyAlignment="1" applyProtection="1">
      <alignment horizontal="left"/>
      <protection locked="0"/>
    </xf>
    <xf numFmtId="179" fontId="16" fillId="34" borderId="75" xfId="49" applyNumberFormat="1" applyFont="1" applyFill="1" applyBorder="1" applyAlignment="1" applyProtection="1">
      <alignment horizontal="right"/>
      <protection locked="0"/>
    </xf>
    <xf numFmtId="6" fontId="92" fillId="34" borderId="74" xfId="58" applyFont="1" applyFill="1" applyBorder="1" applyAlignment="1" applyProtection="1">
      <alignment horizontal="right"/>
      <protection locked="0"/>
    </xf>
    <xf numFmtId="179" fontId="92" fillId="34" borderId="75" xfId="49" applyNumberFormat="1" applyFont="1" applyFill="1" applyBorder="1" applyAlignment="1" applyProtection="1">
      <alignment horizontal="right"/>
      <protection locked="0"/>
    </xf>
    <xf numFmtId="56" fontId="98" fillId="34" borderId="75" xfId="0" applyNumberFormat="1" applyFont="1" applyFill="1" applyBorder="1" applyAlignment="1" applyProtection="1">
      <alignment horizontal="right"/>
      <protection locked="0"/>
    </xf>
    <xf numFmtId="6" fontId="16" fillId="34" borderId="18" xfId="58" applyFont="1" applyFill="1" applyBorder="1" applyAlignment="1" applyProtection="1">
      <alignment horizontal="right" wrapText="1"/>
      <protection locked="0"/>
    </xf>
    <xf numFmtId="38" fontId="85" fillId="34" borderId="68" xfId="49" applyFont="1" applyFill="1" applyBorder="1" applyAlignment="1" applyProtection="1">
      <alignment horizontal="left"/>
      <protection locked="0"/>
    </xf>
    <xf numFmtId="179" fontId="16" fillId="34" borderId="69" xfId="49" applyNumberFormat="1" applyFont="1" applyFill="1" applyBorder="1" applyAlignment="1" applyProtection="1">
      <alignment horizontal="right"/>
      <protection locked="0"/>
    </xf>
    <xf numFmtId="6" fontId="92" fillId="34" borderId="18" xfId="58" applyFont="1" applyFill="1" applyBorder="1" applyAlignment="1" applyProtection="1">
      <alignment horizontal="right"/>
      <protection locked="0"/>
    </xf>
    <xf numFmtId="38" fontId="7" fillId="34" borderId="68" xfId="49" applyFont="1" applyFill="1" applyBorder="1" applyAlignment="1" applyProtection="1">
      <alignment horizontal="left"/>
      <protection locked="0"/>
    </xf>
    <xf numFmtId="179" fontId="92" fillId="34" borderId="69" xfId="49" applyNumberFormat="1" applyFont="1" applyFill="1" applyBorder="1" applyAlignment="1" applyProtection="1">
      <alignment horizontal="right"/>
      <protection locked="0"/>
    </xf>
    <xf numFmtId="179" fontId="98" fillId="34" borderId="68" xfId="0" applyNumberFormat="1" applyFont="1" applyFill="1" applyBorder="1" applyAlignment="1" applyProtection="1">
      <alignment horizontal="left"/>
      <protection locked="0"/>
    </xf>
    <xf numFmtId="179" fontId="85" fillId="34" borderId="68" xfId="0" applyNumberFormat="1" applyFont="1" applyFill="1" applyBorder="1" applyAlignment="1" applyProtection="1">
      <alignment horizontal="left"/>
      <protection locked="0"/>
    </xf>
    <xf numFmtId="179" fontId="85" fillId="34" borderId="70" xfId="0" applyNumberFormat="1" applyFont="1" applyFill="1" applyBorder="1" applyAlignment="1" applyProtection="1">
      <alignment horizontal="left"/>
      <protection locked="0"/>
    </xf>
    <xf numFmtId="56" fontId="98" fillId="34" borderId="77" xfId="0" applyNumberFormat="1" applyFont="1" applyFill="1" applyBorder="1" applyAlignment="1" applyProtection="1">
      <alignment horizontal="right"/>
      <protection locked="0"/>
    </xf>
    <xf numFmtId="6" fontId="16" fillId="34" borderId="22" xfId="58" applyFont="1" applyFill="1" applyBorder="1" applyAlignment="1" applyProtection="1">
      <alignment horizontal="right" wrapText="1"/>
      <protection locked="0"/>
    </xf>
    <xf numFmtId="38" fontId="7" fillId="34" borderId="43" xfId="49" applyFont="1" applyFill="1" applyBorder="1" applyAlignment="1" applyProtection="1">
      <alignment horizontal="left"/>
      <protection locked="0"/>
    </xf>
    <xf numFmtId="179" fontId="16" fillId="34" borderId="62" xfId="49" applyNumberFormat="1" applyFont="1" applyFill="1" applyBorder="1" applyAlignment="1" applyProtection="1">
      <alignment horizontal="right"/>
      <protection locked="0"/>
    </xf>
    <xf numFmtId="6" fontId="92" fillId="34" borderId="22" xfId="58" applyFont="1" applyFill="1" applyBorder="1" applyAlignment="1" applyProtection="1">
      <alignment horizontal="right" wrapText="1"/>
      <protection locked="0"/>
    </xf>
    <xf numFmtId="179" fontId="92" fillId="34" borderId="62" xfId="49" applyNumberFormat="1" applyFont="1" applyFill="1" applyBorder="1" applyAlignment="1" applyProtection="1">
      <alignment horizontal="right"/>
      <protection locked="0"/>
    </xf>
    <xf numFmtId="0" fontId="79" fillId="34" borderId="72" xfId="0" applyFont="1" applyFill="1" applyBorder="1" applyAlignment="1" applyProtection="1">
      <alignment/>
      <protection locked="0"/>
    </xf>
    <xf numFmtId="56" fontId="98" fillId="34" borderId="73" xfId="0" applyNumberFormat="1" applyFont="1" applyFill="1" applyBorder="1" applyAlignment="1" applyProtection="1">
      <alignment horizontal="right"/>
      <protection locked="0"/>
    </xf>
    <xf numFmtId="38" fontId="7" fillId="34" borderId="72" xfId="49" applyFont="1" applyFill="1" applyBorder="1" applyAlignment="1" applyProtection="1">
      <alignment horizontal="left"/>
      <protection locked="0"/>
    </xf>
    <xf numFmtId="6" fontId="92" fillId="34" borderId="25" xfId="58" applyFont="1" applyFill="1" applyBorder="1" applyAlignment="1" applyProtection="1">
      <alignment horizontal="right"/>
      <protection locked="0"/>
    </xf>
    <xf numFmtId="179" fontId="92" fillId="34" borderId="73" xfId="49" applyNumberFormat="1" applyFont="1" applyFill="1" applyBorder="1" applyAlignment="1" applyProtection="1">
      <alignment horizontal="right"/>
      <protection locked="0"/>
    </xf>
    <xf numFmtId="179" fontId="85" fillId="34" borderId="43" xfId="0" applyNumberFormat="1" applyFont="1" applyFill="1" applyBorder="1" applyAlignment="1" applyProtection="1">
      <alignment horizontal="left"/>
      <protection locked="0"/>
    </xf>
    <xf numFmtId="56" fontId="98" fillId="34" borderId="62" xfId="0" applyNumberFormat="1" applyFont="1" applyFill="1" applyBorder="1" applyAlignment="1" applyProtection="1">
      <alignment horizontal="right"/>
      <protection locked="0"/>
    </xf>
    <xf numFmtId="6" fontId="16" fillId="34" borderId="43" xfId="58" applyFont="1" applyFill="1" applyBorder="1" applyAlignment="1" applyProtection="1">
      <alignment horizontal="left"/>
      <protection locked="0"/>
    </xf>
    <xf numFmtId="0" fontId="79" fillId="34" borderId="71" xfId="0" applyFont="1" applyFill="1" applyBorder="1" applyAlignment="1" applyProtection="1">
      <alignment/>
      <protection locked="0"/>
    </xf>
    <xf numFmtId="0" fontId="100" fillId="0" borderId="0" xfId="0" applyFont="1" applyFill="1" applyAlignment="1" applyProtection="1">
      <alignment vertical="center"/>
      <protection locked="0"/>
    </xf>
    <xf numFmtId="0" fontId="84" fillId="35" borderId="88" xfId="0" applyFont="1" applyFill="1" applyBorder="1" applyAlignment="1" applyProtection="1">
      <alignment vertical="center"/>
      <protection locked="0"/>
    </xf>
    <xf numFmtId="0" fontId="84" fillId="35" borderId="94" xfId="0" applyFont="1" applyFill="1" applyBorder="1" applyAlignment="1" applyProtection="1">
      <alignment vertical="center"/>
      <protection locked="0"/>
    </xf>
    <xf numFmtId="6" fontId="5" fillId="35" borderId="90" xfId="58" applyFont="1" applyFill="1" applyBorder="1" applyAlignment="1" applyProtection="1">
      <alignment/>
      <protection locked="0"/>
    </xf>
    <xf numFmtId="0" fontId="84" fillId="35" borderId="89" xfId="0" applyFont="1" applyFill="1" applyBorder="1" applyAlignment="1" applyProtection="1">
      <alignment vertical="center"/>
      <protection locked="0"/>
    </xf>
    <xf numFmtId="0" fontId="84" fillId="35" borderId="95" xfId="0" applyFont="1" applyFill="1" applyBorder="1" applyAlignment="1" applyProtection="1">
      <alignment vertical="center"/>
      <protection locked="0"/>
    </xf>
    <xf numFmtId="0" fontId="84" fillId="35" borderId="96" xfId="0" applyFont="1" applyFill="1" applyBorder="1" applyAlignment="1" applyProtection="1">
      <alignment vertical="center"/>
      <protection locked="0"/>
    </xf>
    <xf numFmtId="0" fontId="84" fillId="35" borderId="97" xfId="0" applyFont="1" applyFill="1" applyBorder="1" applyAlignment="1" applyProtection="1">
      <alignment vertical="center"/>
      <protection locked="0"/>
    </xf>
    <xf numFmtId="6" fontId="100" fillId="35" borderId="91" xfId="58" applyFont="1" applyFill="1" applyBorder="1" applyAlignment="1" applyProtection="1">
      <alignment/>
      <protection locked="0"/>
    </xf>
    <xf numFmtId="0" fontId="84" fillId="35" borderId="92" xfId="0" applyFont="1" applyFill="1" applyBorder="1" applyAlignment="1" applyProtection="1">
      <alignment vertical="center"/>
      <protection locked="0"/>
    </xf>
    <xf numFmtId="0" fontId="84" fillId="35" borderId="98" xfId="0" applyFont="1" applyFill="1" applyBorder="1" applyAlignment="1" applyProtection="1">
      <alignment vertical="center"/>
      <protection locked="0"/>
    </xf>
    <xf numFmtId="6" fontId="5" fillId="35" borderId="98" xfId="58" applyFont="1" applyFill="1" applyBorder="1" applyAlignment="1" applyProtection="1">
      <alignment/>
      <protection locked="0"/>
    </xf>
    <xf numFmtId="6" fontId="5" fillId="35" borderId="94" xfId="58" applyFont="1" applyFill="1" applyBorder="1" applyAlignment="1" applyProtection="1">
      <alignment/>
      <protection locked="0"/>
    </xf>
    <xf numFmtId="6" fontId="100" fillId="35" borderId="95" xfId="58" applyFont="1" applyFill="1" applyBorder="1" applyAlignment="1" applyProtection="1">
      <alignment/>
      <protection locked="0"/>
    </xf>
    <xf numFmtId="6" fontId="5" fillId="35" borderId="95" xfId="58" applyFont="1" applyFill="1" applyBorder="1" applyAlignment="1" applyProtection="1">
      <alignment/>
      <protection locked="0"/>
    </xf>
    <xf numFmtId="6" fontId="100" fillId="35" borderId="66" xfId="58" applyFont="1" applyFill="1" applyBorder="1" applyAlignment="1" applyProtection="1">
      <alignment horizontal="right"/>
      <protection locked="0"/>
    </xf>
    <xf numFmtId="6" fontId="5" fillId="35" borderId="66" xfId="58" applyFont="1" applyFill="1" applyBorder="1" applyAlignment="1" applyProtection="1">
      <alignment horizontal="right"/>
      <protection locked="0"/>
    </xf>
    <xf numFmtId="0" fontId="84" fillId="35" borderId="93" xfId="0" applyFont="1" applyFill="1" applyBorder="1" applyAlignment="1" applyProtection="1">
      <alignment vertical="center"/>
      <protection locked="0"/>
    </xf>
    <xf numFmtId="0" fontId="84" fillId="35" borderId="99" xfId="0" applyFont="1" applyFill="1" applyBorder="1" applyAlignment="1" applyProtection="1">
      <alignment vertical="center"/>
      <protection locked="0"/>
    </xf>
    <xf numFmtId="6" fontId="5" fillId="35" borderId="67" xfId="58" applyFont="1" applyFill="1" applyBorder="1" applyAlignment="1" applyProtection="1">
      <alignment horizontal="right"/>
      <protection locked="0"/>
    </xf>
    <xf numFmtId="6" fontId="6" fillId="0" borderId="53" xfId="58" applyFont="1" applyFill="1" applyBorder="1" applyAlignment="1" applyProtection="1">
      <alignment horizontal="right" vertical="center"/>
      <protection/>
    </xf>
    <xf numFmtId="6" fontId="6" fillId="0" borderId="56" xfId="58" applyFont="1" applyFill="1" applyBorder="1" applyAlignment="1" applyProtection="1">
      <alignment horizontal="right" vertical="center"/>
      <protection/>
    </xf>
    <xf numFmtId="6" fontId="6" fillId="0" borderId="55" xfId="58" applyFont="1" applyFill="1" applyBorder="1" applyAlignment="1" applyProtection="1">
      <alignment horizontal="right" vertical="center"/>
      <protection/>
    </xf>
    <xf numFmtId="6" fontId="98" fillId="35" borderId="18" xfId="58" applyFont="1" applyFill="1" applyBorder="1" applyAlignment="1" applyProtection="1">
      <alignment horizontal="right"/>
      <protection locked="0"/>
    </xf>
    <xf numFmtId="179" fontId="98" fillId="35" borderId="68" xfId="0" applyNumberFormat="1" applyFont="1" applyFill="1" applyBorder="1" applyAlignment="1" applyProtection="1">
      <alignment horizontal="left"/>
      <protection locked="0"/>
    </xf>
    <xf numFmtId="56" fontId="98" fillId="35" borderId="69" xfId="0" applyNumberFormat="1" applyFont="1" applyFill="1" applyBorder="1" applyAlignment="1" applyProtection="1">
      <alignment horizontal="right"/>
      <protection locked="0"/>
    </xf>
    <xf numFmtId="6" fontId="16" fillId="35" borderId="18" xfId="58" applyFont="1" applyFill="1" applyBorder="1" applyAlignment="1" applyProtection="1">
      <alignment horizontal="right" wrapText="1"/>
      <protection locked="0"/>
    </xf>
    <xf numFmtId="38" fontId="7" fillId="35" borderId="68" xfId="49" applyFont="1" applyFill="1" applyBorder="1" applyAlignment="1" applyProtection="1">
      <alignment horizontal="left"/>
      <protection locked="0"/>
    </xf>
    <xf numFmtId="179" fontId="16" fillId="35" borderId="69" xfId="49" applyNumberFormat="1" applyFont="1" applyFill="1" applyBorder="1" applyAlignment="1" applyProtection="1">
      <alignment horizontal="right"/>
      <protection locked="0"/>
    </xf>
    <xf numFmtId="6" fontId="92" fillId="35" borderId="18" xfId="58" applyFont="1" applyFill="1" applyBorder="1" applyAlignment="1" applyProtection="1">
      <alignment horizontal="right"/>
      <protection locked="0"/>
    </xf>
    <xf numFmtId="179" fontId="92" fillId="35" borderId="69" xfId="49" applyNumberFormat="1" applyFont="1" applyFill="1" applyBorder="1" applyAlignment="1" applyProtection="1">
      <alignment horizontal="right"/>
      <protection locked="0"/>
    </xf>
    <xf numFmtId="6" fontId="114" fillId="35" borderId="22" xfId="58" applyFont="1" applyFill="1" applyBorder="1" applyAlignment="1" applyProtection="1">
      <alignment horizontal="right"/>
      <protection locked="0"/>
    </xf>
    <xf numFmtId="6" fontId="16" fillId="35" borderId="43" xfId="58" applyFont="1" applyFill="1" applyBorder="1" applyAlignment="1" applyProtection="1">
      <alignment horizontal="left"/>
      <protection locked="0"/>
    </xf>
    <xf numFmtId="56" fontId="98" fillId="35" borderId="62" xfId="0" applyNumberFormat="1" applyFont="1" applyFill="1" applyBorder="1" applyAlignment="1" applyProtection="1">
      <alignment horizontal="right"/>
      <protection locked="0"/>
    </xf>
    <xf numFmtId="6" fontId="16" fillId="35" borderId="22" xfId="58" applyFont="1" applyFill="1" applyBorder="1" applyAlignment="1" applyProtection="1">
      <alignment horizontal="right" wrapText="1"/>
      <protection locked="0"/>
    </xf>
    <xf numFmtId="38" fontId="7" fillId="35" borderId="43" xfId="49" applyFont="1" applyFill="1" applyBorder="1" applyAlignment="1" applyProtection="1">
      <alignment horizontal="left"/>
      <protection locked="0"/>
    </xf>
    <xf numFmtId="179" fontId="16" fillId="35" borderId="62" xfId="49" applyNumberFormat="1" applyFont="1" applyFill="1" applyBorder="1" applyAlignment="1" applyProtection="1">
      <alignment horizontal="right"/>
      <protection locked="0"/>
    </xf>
    <xf numFmtId="6" fontId="92" fillId="35" borderId="22" xfId="58" applyFont="1" applyFill="1" applyBorder="1" applyAlignment="1" applyProtection="1">
      <alignment horizontal="right" wrapText="1"/>
      <protection locked="0"/>
    </xf>
    <xf numFmtId="179" fontId="92" fillId="35" borderId="62" xfId="49" applyNumberFormat="1" applyFont="1" applyFill="1" applyBorder="1" applyAlignment="1" applyProtection="1">
      <alignment horizontal="right"/>
      <protection locked="0"/>
    </xf>
    <xf numFmtId="0" fontId="79" fillId="35" borderId="72" xfId="0" applyFont="1" applyFill="1" applyBorder="1" applyAlignment="1" applyProtection="1">
      <alignment/>
      <protection locked="0"/>
    </xf>
    <xf numFmtId="56" fontId="98" fillId="35" borderId="73" xfId="0" applyNumberFormat="1" applyFont="1" applyFill="1" applyBorder="1" applyAlignment="1" applyProtection="1">
      <alignment horizontal="right"/>
      <protection locked="0"/>
    </xf>
    <xf numFmtId="6" fontId="16" fillId="35" borderId="74" xfId="58" applyFont="1" applyFill="1" applyBorder="1" applyAlignment="1" applyProtection="1">
      <alignment horizontal="right" wrapText="1"/>
      <protection locked="0"/>
    </xf>
    <xf numFmtId="38" fontId="7" fillId="35" borderId="72" xfId="49" applyFont="1" applyFill="1" applyBorder="1" applyAlignment="1" applyProtection="1">
      <alignment horizontal="left"/>
      <protection locked="0"/>
    </xf>
    <xf numFmtId="6" fontId="92" fillId="35" borderId="25" xfId="58" applyFont="1" applyFill="1" applyBorder="1" applyAlignment="1" applyProtection="1">
      <alignment horizontal="right"/>
      <protection locked="0"/>
    </xf>
    <xf numFmtId="179" fontId="92" fillId="35" borderId="73" xfId="49" applyNumberFormat="1" applyFont="1" applyFill="1" applyBorder="1" applyAlignment="1" applyProtection="1">
      <alignment horizontal="right"/>
      <protection locked="0"/>
    </xf>
    <xf numFmtId="0" fontId="79" fillId="35" borderId="71" xfId="0" applyFont="1" applyFill="1" applyBorder="1" applyAlignment="1" applyProtection="1">
      <alignment/>
      <protection locked="0"/>
    </xf>
    <xf numFmtId="179" fontId="85" fillId="35" borderId="68" xfId="0" applyNumberFormat="1" applyFont="1" applyFill="1" applyBorder="1" applyAlignment="1" applyProtection="1">
      <alignment horizontal="left"/>
      <protection locked="0"/>
    </xf>
    <xf numFmtId="179" fontId="16" fillId="35" borderId="75" xfId="49" applyNumberFormat="1" applyFont="1" applyFill="1" applyBorder="1" applyAlignment="1" applyProtection="1">
      <alignment horizontal="right"/>
      <protection locked="0"/>
    </xf>
    <xf numFmtId="0" fontId="79" fillId="35" borderId="70" xfId="0" applyFont="1" applyFill="1" applyBorder="1" applyAlignment="1" applyProtection="1">
      <alignment/>
      <protection locked="0"/>
    </xf>
    <xf numFmtId="179" fontId="85" fillId="35" borderId="43" xfId="0" applyNumberFormat="1" applyFont="1" applyFill="1" applyBorder="1" applyAlignment="1" applyProtection="1">
      <alignment horizontal="left"/>
      <protection locked="0"/>
    </xf>
    <xf numFmtId="6" fontId="98" fillId="35" borderId="74" xfId="58" applyFont="1" applyFill="1" applyBorder="1" applyAlignment="1" applyProtection="1">
      <alignment horizontal="right"/>
      <protection locked="0"/>
    </xf>
    <xf numFmtId="56" fontId="98" fillId="35" borderId="75" xfId="0" applyNumberFormat="1" applyFont="1" applyFill="1" applyBorder="1" applyAlignment="1" applyProtection="1">
      <alignment horizontal="right"/>
      <protection locked="0"/>
    </xf>
    <xf numFmtId="38" fontId="85" fillId="35" borderId="68" xfId="49" applyFont="1" applyFill="1" applyBorder="1" applyAlignment="1" applyProtection="1">
      <alignment horizontal="left"/>
      <protection locked="0"/>
    </xf>
    <xf numFmtId="179" fontId="85" fillId="35" borderId="70" xfId="0" applyNumberFormat="1" applyFont="1" applyFill="1" applyBorder="1" applyAlignment="1" applyProtection="1">
      <alignment horizontal="left"/>
      <protection locked="0"/>
    </xf>
    <xf numFmtId="56" fontId="98" fillId="35" borderId="77" xfId="0" applyNumberFormat="1" applyFont="1" applyFill="1" applyBorder="1" applyAlignment="1" applyProtection="1">
      <alignment horizontal="right"/>
      <protection locked="0"/>
    </xf>
    <xf numFmtId="38" fontId="7" fillId="35" borderId="38" xfId="49" applyFont="1" applyFill="1" applyBorder="1" applyAlignment="1" applyProtection="1">
      <alignment horizontal="left"/>
      <protection locked="0"/>
    </xf>
    <xf numFmtId="6" fontId="92" fillId="35" borderId="74" xfId="58" applyFont="1" applyFill="1" applyBorder="1" applyAlignment="1" applyProtection="1">
      <alignment horizontal="right"/>
      <protection locked="0"/>
    </xf>
    <xf numFmtId="179" fontId="92" fillId="35" borderId="75" xfId="49" applyNumberFormat="1" applyFont="1" applyFill="1" applyBorder="1" applyAlignment="1" applyProtection="1">
      <alignment horizontal="right"/>
      <protection locked="0"/>
    </xf>
    <xf numFmtId="0" fontId="100" fillId="35" borderId="78" xfId="0" applyFont="1" applyFill="1" applyBorder="1" applyAlignment="1" applyProtection="1">
      <alignment vertical="center"/>
      <protection locked="0"/>
    </xf>
    <xf numFmtId="6" fontId="100" fillId="35" borderId="78" xfId="58" applyFont="1" applyFill="1" applyBorder="1" applyAlignment="1" applyProtection="1">
      <alignment vertical="center"/>
      <protection locked="0"/>
    </xf>
    <xf numFmtId="179" fontId="100" fillId="35" borderId="78" xfId="58" applyNumberFormat="1" applyFont="1" applyFill="1" applyBorder="1" applyAlignment="1" applyProtection="1">
      <alignment vertical="center"/>
      <protection locked="0"/>
    </xf>
    <xf numFmtId="0" fontId="100" fillId="35" borderId="79" xfId="0" applyFont="1" applyFill="1" applyBorder="1" applyAlignment="1" applyProtection="1">
      <alignment vertical="center"/>
      <protection locked="0"/>
    </xf>
    <xf numFmtId="6" fontId="100" fillId="35" borderId="79" xfId="58" applyFont="1" applyFill="1" applyBorder="1" applyAlignment="1" applyProtection="1">
      <alignment vertical="center"/>
      <protection locked="0"/>
    </xf>
    <xf numFmtId="179" fontId="100" fillId="35" borderId="79" xfId="58" applyNumberFormat="1" applyFont="1" applyFill="1" applyBorder="1" applyAlignment="1" applyProtection="1">
      <alignment vertical="center"/>
      <protection locked="0"/>
    </xf>
    <xf numFmtId="179" fontId="100" fillId="35" borderId="79" xfId="0" applyNumberFormat="1" applyFont="1" applyFill="1" applyBorder="1" applyAlignment="1" applyProtection="1">
      <alignment vertical="center"/>
      <protection locked="0"/>
    </xf>
    <xf numFmtId="0" fontId="100" fillId="35" borderId="80" xfId="0" applyFont="1" applyFill="1" applyBorder="1" applyAlignment="1" applyProtection="1">
      <alignment vertical="center"/>
      <protection locked="0"/>
    </xf>
    <xf numFmtId="6" fontId="100" fillId="35" borderId="80" xfId="58" applyFont="1" applyFill="1" applyBorder="1" applyAlignment="1" applyProtection="1">
      <alignment vertical="center"/>
      <protection locked="0"/>
    </xf>
    <xf numFmtId="179" fontId="100" fillId="35" borderId="80" xfId="58" applyNumberFormat="1" applyFont="1" applyFill="1" applyBorder="1" applyAlignment="1" applyProtection="1">
      <alignment vertical="center"/>
      <protection locked="0"/>
    </xf>
    <xf numFmtId="0" fontId="90" fillId="35" borderId="79" xfId="0" applyFont="1" applyFill="1" applyBorder="1" applyAlignment="1" applyProtection="1">
      <alignment vertical="center"/>
      <protection locked="0"/>
    </xf>
    <xf numFmtId="179" fontId="7" fillId="35" borderId="38" xfId="0" applyNumberFormat="1" applyFont="1" applyFill="1" applyBorder="1" applyAlignment="1" applyProtection="1">
      <alignment horizontal="left"/>
      <protection locked="0"/>
    </xf>
    <xf numFmtId="6" fontId="7" fillId="35" borderId="100" xfId="58" applyFont="1" applyFill="1" applyBorder="1" applyAlignment="1" applyProtection="1">
      <alignment horizontal="right"/>
      <protection locked="0"/>
    </xf>
    <xf numFmtId="179" fontId="7" fillId="35" borderId="68" xfId="0" applyNumberFormat="1" applyFont="1" applyFill="1" applyBorder="1" applyAlignment="1" applyProtection="1">
      <alignment horizontal="left"/>
      <protection locked="0"/>
    </xf>
    <xf numFmtId="6" fontId="7" fillId="35" borderId="101" xfId="58" applyFont="1" applyFill="1" applyBorder="1" applyAlignment="1" applyProtection="1">
      <alignment horizontal="right"/>
      <protection locked="0"/>
    </xf>
    <xf numFmtId="0" fontId="104" fillId="35" borderId="68" xfId="0" applyFont="1" applyFill="1" applyBorder="1" applyAlignment="1" applyProtection="1">
      <alignment/>
      <protection locked="0"/>
    </xf>
    <xf numFmtId="6" fontId="7" fillId="35" borderId="68" xfId="58" applyFont="1" applyFill="1" applyBorder="1" applyAlignment="1" applyProtection="1">
      <alignment horizontal="left"/>
      <protection locked="0"/>
    </xf>
    <xf numFmtId="179" fontId="7" fillId="35" borderId="43" xfId="0" applyNumberFormat="1" applyFont="1" applyFill="1" applyBorder="1" applyAlignment="1" applyProtection="1">
      <alignment horizontal="left"/>
      <protection locked="0"/>
    </xf>
    <xf numFmtId="6" fontId="7" fillId="35" borderId="102" xfId="58" applyFont="1" applyFill="1" applyBorder="1" applyAlignment="1" applyProtection="1">
      <alignment horizontal="right"/>
      <protection locked="0"/>
    </xf>
    <xf numFmtId="0" fontId="84" fillId="36" borderId="88" xfId="0" applyFont="1" applyFill="1" applyBorder="1" applyAlignment="1" applyProtection="1">
      <alignment vertical="center"/>
      <protection locked="0"/>
    </xf>
    <xf numFmtId="0" fontId="84" fillId="36" borderId="94" xfId="0" applyFont="1" applyFill="1" applyBorder="1" applyAlignment="1" applyProtection="1">
      <alignment vertical="center"/>
      <protection locked="0"/>
    </xf>
    <xf numFmtId="6" fontId="5" fillId="36" borderId="90" xfId="58" applyFont="1" applyFill="1" applyBorder="1" applyAlignment="1" applyProtection="1">
      <alignment/>
      <protection locked="0"/>
    </xf>
    <xf numFmtId="0" fontId="84" fillId="36" borderId="89" xfId="0" applyFont="1" applyFill="1" applyBorder="1" applyAlignment="1" applyProtection="1">
      <alignment vertical="center"/>
      <protection locked="0"/>
    </xf>
    <xf numFmtId="0" fontId="84" fillId="36" borderId="95" xfId="0" applyFont="1" applyFill="1" applyBorder="1" applyAlignment="1" applyProtection="1">
      <alignment vertical="center"/>
      <protection locked="0"/>
    </xf>
    <xf numFmtId="0" fontId="84" fillId="36" borderId="96" xfId="0" applyFont="1" applyFill="1" applyBorder="1" applyAlignment="1" applyProtection="1">
      <alignment vertical="center"/>
      <protection locked="0"/>
    </xf>
    <xf numFmtId="0" fontId="84" fillId="36" borderId="97" xfId="0" applyFont="1" applyFill="1" applyBorder="1" applyAlignment="1" applyProtection="1">
      <alignment vertical="center"/>
      <protection locked="0"/>
    </xf>
    <xf numFmtId="6" fontId="100" fillId="36" borderId="91" xfId="58" applyFont="1" applyFill="1" applyBorder="1" applyAlignment="1" applyProtection="1">
      <alignment/>
      <protection locked="0"/>
    </xf>
    <xf numFmtId="0" fontId="84" fillId="36" borderId="92" xfId="0" applyFont="1" applyFill="1" applyBorder="1" applyAlignment="1" applyProtection="1">
      <alignment vertical="center"/>
      <protection locked="0"/>
    </xf>
    <xf numFmtId="0" fontId="84" fillId="36" borderId="98" xfId="0" applyFont="1" applyFill="1" applyBorder="1" applyAlignment="1" applyProtection="1">
      <alignment vertical="center"/>
      <protection locked="0"/>
    </xf>
    <xf numFmtId="6" fontId="5" fillId="36" borderId="98" xfId="58" applyFont="1" applyFill="1" applyBorder="1" applyAlignment="1" applyProtection="1">
      <alignment/>
      <protection locked="0"/>
    </xf>
    <xf numFmtId="6" fontId="5" fillId="36" borderId="94" xfId="58" applyFont="1" applyFill="1" applyBorder="1" applyAlignment="1" applyProtection="1">
      <alignment/>
      <protection locked="0"/>
    </xf>
    <xf numFmtId="0" fontId="84" fillId="36" borderId="93" xfId="0" applyFont="1" applyFill="1" applyBorder="1" applyAlignment="1" applyProtection="1">
      <alignment vertical="center"/>
      <protection locked="0"/>
    </xf>
    <xf numFmtId="0" fontId="84" fillId="36" borderId="99" xfId="0" applyFont="1" applyFill="1" applyBorder="1" applyAlignment="1" applyProtection="1">
      <alignment vertical="center"/>
      <protection locked="0"/>
    </xf>
    <xf numFmtId="6" fontId="5" fillId="36" borderId="67" xfId="58" applyFont="1" applyFill="1" applyBorder="1" applyAlignment="1" applyProtection="1">
      <alignment horizontal="right"/>
      <protection locked="0"/>
    </xf>
    <xf numFmtId="6" fontId="98" fillId="36" borderId="18" xfId="58" applyFont="1" applyFill="1" applyBorder="1" applyAlignment="1" applyProtection="1">
      <alignment horizontal="right"/>
      <protection locked="0"/>
    </xf>
    <xf numFmtId="179" fontId="98" fillId="36" borderId="68" xfId="0" applyNumberFormat="1" applyFont="1" applyFill="1" applyBorder="1" applyAlignment="1" applyProtection="1">
      <alignment horizontal="left"/>
      <protection locked="0"/>
    </xf>
    <xf numFmtId="56" fontId="98" fillId="36" borderId="69" xfId="0" applyNumberFormat="1" applyFont="1" applyFill="1" applyBorder="1" applyAlignment="1" applyProtection="1">
      <alignment horizontal="right"/>
      <protection locked="0"/>
    </xf>
    <xf numFmtId="6" fontId="16" fillId="36" borderId="18" xfId="58" applyFont="1" applyFill="1" applyBorder="1" applyAlignment="1" applyProtection="1">
      <alignment horizontal="right" wrapText="1"/>
      <protection locked="0"/>
    </xf>
    <xf numFmtId="38" fontId="7" fillId="36" borderId="68" xfId="49" applyFont="1" applyFill="1" applyBorder="1" applyAlignment="1" applyProtection="1">
      <alignment horizontal="left"/>
      <protection locked="0"/>
    </xf>
    <xf numFmtId="179" fontId="16" fillId="36" borderId="69" xfId="49" applyNumberFormat="1" applyFont="1" applyFill="1" applyBorder="1" applyAlignment="1" applyProtection="1">
      <alignment horizontal="right"/>
      <protection locked="0"/>
    </xf>
    <xf numFmtId="6" fontId="92" fillId="36" borderId="18" xfId="58" applyFont="1" applyFill="1" applyBorder="1" applyAlignment="1" applyProtection="1">
      <alignment horizontal="right"/>
      <protection locked="0"/>
    </xf>
    <xf numFmtId="179" fontId="92" fillId="36" borderId="69" xfId="49" applyNumberFormat="1" applyFont="1" applyFill="1" applyBorder="1" applyAlignment="1" applyProtection="1">
      <alignment horizontal="right"/>
      <protection locked="0"/>
    </xf>
    <xf numFmtId="6" fontId="114" fillId="36" borderId="22" xfId="58" applyFont="1" applyFill="1" applyBorder="1" applyAlignment="1" applyProtection="1">
      <alignment horizontal="right"/>
      <protection locked="0"/>
    </xf>
    <xf numFmtId="6" fontId="16" fillId="36" borderId="43" xfId="58" applyFont="1" applyFill="1" applyBorder="1" applyAlignment="1" applyProtection="1">
      <alignment horizontal="left"/>
      <protection locked="0"/>
    </xf>
    <xf numFmtId="56" fontId="98" fillId="36" borderId="62" xfId="0" applyNumberFormat="1" applyFont="1" applyFill="1" applyBorder="1" applyAlignment="1" applyProtection="1">
      <alignment horizontal="right"/>
      <protection locked="0"/>
    </xf>
    <xf numFmtId="6" fontId="16" fillId="36" borderId="22" xfId="58" applyFont="1" applyFill="1" applyBorder="1" applyAlignment="1" applyProtection="1">
      <alignment horizontal="right" wrapText="1"/>
      <protection locked="0"/>
    </xf>
    <xf numFmtId="38" fontId="7" fillId="36" borderId="43" xfId="49" applyFont="1" applyFill="1" applyBorder="1" applyAlignment="1" applyProtection="1">
      <alignment horizontal="left"/>
      <protection locked="0"/>
    </xf>
    <xf numFmtId="179" fontId="16" fillId="36" borderId="62" xfId="49" applyNumberFormat="1" applyFont="1" applyFill="1" applyBorder="1" applyAlignment="1" applyProtection="1">
      <alignment horizontal="right"/>
      <protection locked="0"/>
    </xf>
    <xf numFmtId="6" fontId="92" fillId="36" borderId="22" xfId="58" applyFont="1" applyFill="1" applyBorder="1" applyAlignment="1" applyProtection="1">
      <alignment horizontal="right" wrapText="1"/>
      <protection locked="0"/>
    </xf>
    <xf numFmtId="179" fontId="92" fillId="36" borderId="62" xfId="49" applyNumberFormat="1" applyFont="1" applyFill="1" applyBorder="1" applyAlignment="1" applyProtection="1">
      <alignment horizontal="right"/>
      <protection locked="0"/>
    </xf>
    <xf numFmtId="0" fontId="79" fillId="36" borderId="72" xfId="0" applyFont="1" applyFill="1" applyBorder="1" applyAlignment="1" applyProtection="1">
      <alignment/>
      <protection locked="0"/>
    </xf>
    <xf numFmtId="56" fontId="98" fillId="36" borderId="73" xfId="0" applyNumberFormat="1" applyFont="1" applyFill="1" applyBorder="1" applyAlignment="1" applyProtection="1">
      <alignment horizontal="right"/>
      <protection locked="0"/>
    </xf>
    <xf numFmtId="6" fontId="16" fillId="36" borderId="74" xfId="58" applyFont="1" applyFill="1" applyBorder="1" applyAlignment="1" applyProtection="1">
      <alignment horizontal="right" wrapText="1"/>
      <protection locked="0"/>
    </xf>
    <xf numFmtId="38" fontId="7" fillId="36" borderId="72" xfId="49" applyFont="1" applyFill="1" applyBorder="1" applyAlignment="1" applyProtection="1">
      <alignment horizontal="left"/>
      <protection locked="0"/>
    </xf>
    <xf numFmtId="6" fontId="92" fillId="36" borderId="25" xfId="58" applyFont="1" applyFill="1" applyBorder="1" applyAlignment="1" applyProtection="1">
      <alignment horizontal="right"/>
      <protection locked="0"/>
    </xf>
    <xf numFmtId="179" fontId="92" fillId="36" borderId="73" xfId="49" applyNumberFormat="1" applyFont="1" applyFill="1" applyBorder="1" applyAlignment="1" applyProtection="1">
      <alignment horizontal="right"/>
      <protection locked="0"/>
    </xf>
    <xf numFmtId="0" fontId="79" fillId="36" borderId="71" xfId="0" applyFont="1" applyFill="1" applyBorder="1" applyAlignment="1" applyProtection="1">
      <alignment/>
      <protection locked="0"/>
    </xf>
    <xf numFmtId="179" fontId="85" fillId="36" borderId="68" xfId="0" applyNumberFormat="1" applyFont="1" applyFill="1" applyBorder="1" applyAlignment="1" applyProtection="1">
      <alignment horizontal="left"/>
      <protection locked="0"/>
    </xf>
    <xf numFmtId="179" fontId="16" fillId="36" borderId="75" xfId="49" applyNumberFormat="1" applyFont="1" applyFill="1" applyBorder="1" applyAlignment="1" applyProtection="1">
      <alignment horizontal="right"/>
      <protection locked="0"/>
    </xf>
    <xf numFmtId="0" fontId="79" fillId="36" borderId="70" xfId="0" applyFont="1" applyFill="1" applyBorder="1" applyAlignment="1" applyProtection="1">
      <alignment/>
      <protection locked="0"/>
    </xf>
    <xf numFmtId="179" fontId="85" fillId="36" borderId="43" xfId="0" applyNumberFormat="1" applyFont="1" applyFill="1" applyBorder="1" applyAlignment="1" applyProtection="1">
      <alignment horizontal="left"/>
      <protection locked="0"/>
    </xf>
    <xf numFmtId="6" fontId="98" fillId="36" borderId="74" xfId="58" applyFont="1" applyFill="1" applyBorder="1" applyAlignment="1" applyProtection="1">
      <alignment horizontal="right"/>
      <protection locked="0"/>
    </xf>
    <xf numFmtId="56" fontId="98" fillId="36" borderId="75" xfId="0" applyNumberFormat="1" applyFont="1" applyFill="1" applyBorder="1" applyAlignment="1" applyProtection="1">
      <alignment horizontal="right"/>
      <protection locked="0"/>
    </xf>
    <xf numFmtId="38" fontId="85" fillId="36" borderId="68" xfId="49" applyFont="1" applyFill="1" applyBorder="1" applyAlignment="1" applyProtection="1">
      <alignment horizontal="left"/>
      <protection locked="0"/>
    </xf>
    <xf numFmtId="6" fontId="114" fillId="36" borderId="76" xfId="58" applyFont="1" applyFill="1" applyBorder="1" applyAlignment="1" applyProtection="1">
      <alignment horizontal="right"/>
      <protection locked="0"/>
    </xf>
    <xf numFmtId="179" fontId="85" fillId="36" borderId="70" xfId="0" applyNumberFormat="1" applyFont="1" applyFill="1" applyBorder="1" applyAlignment="1" applyProtection="1">
      <alignment horizontal="left"/>
      <protection locked="0"/>
    </xf>
    <xf numFmtId="56" fontId="98" fillId="36" borderId="77" xfId="0" applyNumberFormat="1" applyFont="1" applyFill="1" applyBorder="1" applyAlignment="1" applyProtection="1">
      <alignment horizontal="right"/>
      <protection locked="0"/>
    </xf>
    <xf numFmtId="38" fontId="7" fillId="36" borderId="38" xfId="49" applyFont="1" applyFill="1" applyBorder="1" applyAlignment="1" applyProtection="1">
      <alignment horizontal="left"/>
      <protection locked="0"/>
    </xf>
    <xf numFmtId="6" fontId="92" fillId="36" borderId="74" xfId="58" applyFont="1" applyFill="1" applyBorder="1" applyAlignment="1" applyProtection="1">
      <alignment horizontal="right"/>
      <protection locked="0"/>
    </xf>
    <xf numFmtId="179" fontId="92" fillId="36" borderId="75" xfId="49" applyNumberFormat="1" applyFont="1" applyFill="1" applyBorder="1" applyAlignment="1" applyProtection="1">
      <alignment horizontal="right"/>
      <protection locked="0"/>
    </xf>
    <xf numFmtId="179" fontId="7" fillId="36" borderId="38" xfId="0" applyNumberFormat="1" applyFont="1" applyFill="1" applyBorder="1" applyAlignment="1" applyProtection="1">
      <alignment horizontal="left"/>
      <protection locked="0"/>
    </xf>
    <xf numFmtId="6" fontId="7" fillId="36" borderId="100" xfId="58" applyFont="1" applyFill="1" applyBorder="1" applyAlignment="1" applyProtection="1">
      <alignment horizontal="right"/>
      <protection locked="0"/>
    </xf>
    <xf numFmtId="179" fontId="7" fillId="36" borderId="68" xfId="0" applyNumberFormat="1" applyFont="1" applyFill="1" applyBorder="1" applyAlignment="1" applyProtection="1">
      <alignment horizontal="left"/>
      <protection locked="0"/>
    </xf>
    <xf numFmtId="6" fontId="7" fillId="36" borderId="101" xfId="58" applyFont="1" applyFill="1" applyBorder="1" applyAlignment="1" applyProtection="1">
      <alignment horizontal="right"/>
      <protection locked="0"/>
    </xf>
    <xf numFmtId="0" fontId="104" fillId="36" borderId="68" xfId="0" applyFont="1" applyFill="1" applyBorder="1" applyAlignment="1" applyProtection="1">
      <alignment/>
      <protection locked="0"/>
    </xf>
    <xf numFmtId="6" fontId="7" fillId="36" borderId="68" xfId="58" applyFont="1" applyFill="1" applyBorder="1" applyAlignment="1" applyProtection="1">
      <alignment horizontal="left"/>
      <protection locked="0"/>
    </xf>
    <xf numFmtId="179" fontId="7" fillId="36" borderId="43" xfId="0" applyNumberFormat="1" applyFont="1" applyFill="1" applyBorder="1" applyAlignment="1" applyProtection="1">
      <alignment horizontal="left"/>
      <protection locked="0"/>
    </xf>
    <xf numFmtId="6" fontId="7" fillId="36" borderId="102" xfId="58" applyFont="1" applyFill="1" applyBorder="1" applyAlignment="1" applyProtection="1">
      <alignment horizontal="right"/>
      <protection locked="0"/>
    </xf>
    <xf numFmtId="181" fontId="103" fillId="0" borderId="42" xfId="0" applyNumberFormat="1" applyFont="1" applyBorder="1" applyAlignment="1" applyProtection="1">
      <alignment horizontal="center"/>
      <protection locked="0"/>
    </xf>
    <xf numFmtId="181" fontId="103" fillId="0" borderId="43" xfId="0" applyNumberFormat="1" applyFont="1" applyBorder="1" applyAlignment="1" applyProtection="1">
      <alignment horizontal="center"/>
      <protection locked="0"/>
    </xf>
    <xf numFmtId="0" fontId="84" fillId="37" borderId="88" xfId="0" applyFont="1" applyFill="1" applyBorder="1" applyAlignment="1" applyProtection="1">
      <alignment vertical="center"/>
      <protection locked="0"/>
    </xf>
    <xf numFmtId="0" fontId="84" fillId="37" borderId="94" xfId="0" applyFont="1" applyFill="1" applyBorder="1" applyAlignment="1" applyProtection="1">
      <alignment vertical="center"/>
      <protection locked="0"/>
    </xf>
    <xf numFmtId="6" fontId="5" fillId="37" borderId="90" xfId="58" applyFont="1" applyFill="1" applyBorder="1" applyAlignment="1" applyProtection="1">
      <alignment/>
      <protection locked="0"/>
    </xf>
    <xf numFmtId="0" fontId="84" fillId="37" borderId="89" xfId="0" applyFont="1" applyFill="1" applyBorder="1" applyAlignment="1" applyProtection="1">
      <alignment vertical="center"/>
      <protection locked="0"/>
    </xf>
    <xf numFmtId="0" fontId="84" fillId="37" borderId="95" xfId="0" applyFont="1" applyFill="1" applyBorder="1" applyAlignment="1" applyProtection="1">
      <alignment vertical="center"/>
      <protection locked="0"/>
    </xf>
    <xf numFmtId="0" fontId="84" fillId="37" borderId="96" xfId="0" applyFont="1" applyFill="1" applyBorder="1" applyAlignment="1" applyProtection="1">
      <alignment vertical="center"/>
      <protection locked="0"/>
    </xf>
    <xf numFmtId="0" fontId="84" fillId="37" borderId="97" xfId="0" applyFont="1" applyFill="1" applyBorder="1" applyAlignment="1" applyProtection="1">
      <alignment vertical="center"/>
      <protection locked="0"/>
    </xf>
    <xf numFmtId="6" fontId="100" fillId="37" borderId="91" xfId="58" applyFont="1" applyFill="1" applyBorder="1" applyAlignment="1" applyProtection="1">
      <alignment/>
      <protection locked="0"/>
    </xf>
    <xf numFmtId="0" fontId="84" fillId="37" borderId="92" xfId="0" applyFont="1" applyFill="1" applyBorder="1" applyAlignment="1" applyProtection="1">
      <alignment vertical="center"/>
      <protection locked="0"/>
    </xf>
    <xf numFmtId="0" fontId="84" fillId="37" borderId="98" xfId="0" applyFont="1" applyFill="1" applyBorder="1" applyAlignment="1" applyProtection="1">
      <alignment vertical="center"/>
      <protection locked="0"/>
    </xf>
    <xf numFmtId="6" fontId="5" fillId="37" borderId="98" xfId="58" applyFont="1" applyFill="1" applyBorder="1" applyAlignment="1" applyProtection="1">
      <alignment/>
      <protection locked="0"/>
    </xf>
    <xf numFmtId="6" fontId="5" fillId="37" borderId="94" xfId="58" applyFont="1" applyFill="1" applyBorder="1" applyAlignment="1" applyProtection="1">
      <alignment/>
      <protection locked="0"/>
    </xf>
    <xf numFmtId="6" fontId="100" fillId="37" borderId="95" xfId="58" applyFont="1" applyFill="1" applyBorder="1" applyAlignment="1" applyProtection="1">
      <alignment/>
      <protection locked="0"/>
    </xf>
    <xf numFmtId="6" fontId="5" fillId="37" borderId="95" xfId="58" applyFont="1" applyFill="1" applyBorder="1" applyAlignment="1" applyProtection="1">
      <alignment/>
      <protection locked="0"/>
    </xf>
    <xf numFmtId="6" fontId="100" fillId="37" borderId="66" xfId="58" applyFont="1" applyFill="1" applyBorder="1" applyAlignment="1" applyProtection="1">
      <alignment horizontal="right"/>
      <protection locked="0"/>
    </xf>
    <xf numFmtId="6" fontId="5" fillId="37" borderId="66" xfId="58" applyFont="1" applyFill="1" applyBorder="1" applyAlignment="1" applyProtection="1">
      <alignment horizontal="right"/>
      <protection locked="0"/>
    </xf>
    <xf numFmtId="0" fontId="84" fillId="37" borderId="93" xfId="0" applyFont="1" applyFill="1" applyBorder="1" applyAlignment="1" applyProtection="1">
      <alignment vertical="center"/>
      <protection locked="0"/>
    </xf>
    <xf numFmtId="0" fontId="84" fillId="37" borderId="99" xfId="0" applyFont="1" applyFill="1" applyBorder="1" applyAlignment="1" applyProtection="1">
      <alignment vertical="center"/>
      <protection locked="0"/>
    </xf>
    <xf numFmtId="6" fontId="5" fillId="37" borderId="67" xfId="58" applyFont="1" applyFill="1" applyBorder="1" applyAlignment="1" applyProtection="1">
      <alignment horizontal="right"/>
      <protection locked="0"/>
    </xf>
    <xf numFmtId="6" fontId="98" fillId="37" borderId="18" xfId="58" applyFont="1" applyFill="1" applyBorder="1" applyAlignment="1" applyProtection="1">
      <alignment horizontal="right"/>
      <protection locked="0"/>
    </xf>
    <xf numFmtId="179" fontId="98" fillId="37" borderId="68" xfId="0" applyNumberFormat="1" applyFont="1" applyFill="1" applyBorder="1" applyAlignment="1" applyProtection="1">
      <alignment horizontal="left"/>
      <protection locked="0"/>
    </xf>
    <xf numFmtId="56" fontId="98" fillId="37" borderId="69" xfId="0" applyNumberFormat="1" applyFont="1" applyFill="1" applyBorder="1" applyAlignment="1" applyProtection="1">
      <alignment horizontal="right"/>
      <protection locked="0"/>
    </xf>
    <xf numFmtId="6" fontId="16" fillId="37" borderId="18" xfId="58" applyFont="1" applyFill="1" applyBorder="1" applyAlignment="1" applyProtection="1">
      <alignment horizontal="right" wrapText="1"/>
      <protection locked="0"/>
    </xf>
    <xf numFmtId="38" fontId="7" fillId="37" borderId="68" xfId="49" applyFont="1" applyFill="1" applyBorder="1" applyAlignment="1" applyProtection="1">
      <alignment horizontal="left"/>
      <protection locked="0"/>
    </xf>
    <xf numFmtId="179" fontId="16" fillId="37" borderId="69" xfId="49" applyNumberFormat="1" applyFont="1" applyFill="1" applyBorder="1" applyAlignment="1" applyProtection="1">
      <alignment horizontal="right"/>
      <protection locked="0"/>
    </xf>
    <xf numFmtId="6" fontId="92" fillId="37" borderId="18" xfId="58" applyFont="1" applyFill="1" applyBorder="1" applyAlignment="1" applyProtection="1">
      <alignment horizontal="right"/>
      <protection locked="0"/>
    </xf>
    <xf numFmtId="179" fontId="92" fillId="37" borderId="69" xfId="49" applyNumberFormat="1" applyFont="1" applyFill="1" applyBorder="1" applyAlignment="1" applyProtection="1">
      <alignment horizontal="right"/>
      <protection locked="0"/>
    </xf>
    <xf numFmtId="6" fontId="114" fillId="37" borderId="22" xfId="58" applyFont="1" applyFill="1" applyBorder="1" applyAlignment="1" applyProtection="1">
      <alignment horizontal="right"/>
      <protection locked="0"/>
    </xf>
    <xf numFmtId="6" fontId="16" fillId="37" borderId="43" xfId="58" applyFont="1" applyFill="1" applyBorder="1" applyAlignment="1" applyProtection="1">
      <alignment horizontal="left"/>
      <protection locked="0"/>
    </xf>
    <xf numFmtId="56" fontId="98" fillId="37" borderId="62" xfId="0" applyNumberFormat="1" applyFont="1" applyFill="1" applyBorder="1" applyAlignment="1" applyProtection="1">
      <alignment horizontal="right"/>
      <protection locked="0"/>
    </xf>
    <xf numFmtId="6" fontId="16" fillId="37" borderId="22" xfId="58" applyFont="1" applyFill="1" applyBorder="1" applyAlignment="1" applyProtection="1">
      <alignment horizontal="right" wrapText="1"/>
      <protection locked="0"/>
    </xf>
    <xf numFmtId="38" fontId="7" fillId="37" borderId="43" xfId="49" applyFont="1" applyFill="1" applyBorder="1" applyAlignment="1" applyProtection="1">
      <alignment horizontal="left"/>
      <protection locked="0"/>
    </xf>
    <xf numFmtId="179" fontId="16" fillId="37" borderId="62" xfId="49" applyNumberFormat="1" applyFont="1" applyFill="1" applyBorder="1" applyAlignment="1" applyProtection="1">
      <alignment horizontal="right"/>
      <protection locked="0"/>
    </xf>
    <xf numFmtId="6" fontId="92" fillId="37" borderId="22" xfId="58" applyFont="1" applyFill="1" applyBorder="1" applyAlignment="1" applyProtection="1">
      <alignment horizontal="right" wrapText="1"/>
      <protection locked="0"/>
    </xf>
    <xf numFmtId="179" fontId="92" fillId="37" borderId="62" xfId="49" applyNumberFormat="1" applyFont="1" applyFill="1" applyBorder="1" applyAlignment="1" applyProtection="1">
      <alignment horizontal="right"/>
      <protection locked="0"/>
    </xf>
    <xf numFmtId="0" fontId="79" fillId="37" borderId="72" xfId="0" applyFont="1" applyFill="1" applyBorder="1" applyAlignment="1" applyProtection="1">
      <alignment/>
      <protection locked="0"/>
    </xf>
    <xf numFmtId="56" fontId="98" fillId="37" borderId="73" xfId="0" applyNumberFormat="1" applyFont="1" applyFill="1" applyBorder="1" applyAlignment="1" applyProtection="1">
      <alignment horizontal="right"/>
      <protection locked="0"/>
    </xf>
    <xf numFmtId="6" fontId="16" fillId="37" borderId="74" xfId="58" applyFont="1" applyFill="1" applyBorder="1" applyAlignment="1" applyProtection="1">
      <alignment horizontal="right" wrapText="1"/>
      <protection locked="0"/>
    </xf>
    <xf numFmtId="38" fontId="7" fillId="37" borderId="72" xfId="49" applyFont="1" applyFill="1" applyBorder="1" applyAlignment="1" applyProtection="1">
      <alignment horizontal="left"/>
      <protection locked="0"/>
    </xf>
    <xf numFmtId="6" fontId="92" fillId="37" borderId="25" xfId="58" applyFont="1" applyFill="1" applyBorder="1" applyAlignment="1" applyProtection="1">
      <alignment horizontal="right"/>
      <protection locked="0"/>
    </xf>
    <xf numFmtId="179" fontId="92" fillId="37" borderId="73" xfId="49" applyNumberFormat="1" applyFont="1" applyFill="1" applyBorder="1" applyAlignment="1" applyProtection="1">
      <alignment horizontal="right"/>
      <protection locked="0"/>
    </xf>
    <xf numFmtId="0" fontId="79" fillId="37" borderId="71" xfId="0" applyFont="1" applyFill="1" applyBorder="1" applyAlignment="1" applyProtection="1">
      <alignment/>
      <protection locked="0"/>
    </xf>
    <xf numFmtId="179" fontId="85" fillId="37" borderId="68" xfId="0" applyNumberFormat="1" applyFont="1" applyFill="1" applyBorder="1" applyAlignment="1" applyProtection="1">
      <alignment horizontal="left"/>
      <protection locked="0"/>
    </xf>
    <xf numFmtId="179" fontId="16" fillId="37" borderId="75" xfId="49" applyNumberFormat="1" applyFont="1" applyFill="1" applyBorder="1" applyAlignment="1" applyProtection="1">
      <alignment horizontal="right"/>
      <protection locked="0"/>
    </xf>
    <xf numFmtId="0" fontId="79" fillId="37" borderId="70" xfId="0" applyFont="1" applyFill="1" applyBorder="1" applyAlignment="1" applyProtection="1">
      <alignment/>
      <protection locked="0"/>
    </xf>
    <xf numFmtId="179" fontId="85" fillId="37" borderId="43" xfId="0" applyNumberFormat="1" applyFont="1" applyFill="1" applyBorder="1" applyAlignment="1" applyProtection="1">
      <alignment horizontal="left"/>
      <protection locked="0"/>
    </xf>
    <xf numFmtId="6" fontId="98" fillId="37" borderId="74" xfId="58" applyFont="1" applyFill="1" applyBorder="1" applyAlignment="1" applyProtection="1">
      <alignment horizontal="right"/>
      <protection locked="0"/>
    </xf>
    <xf numFmtId="56" fontId="98" fillId="37" borderId="75" xfId="0" applyNumberFormat="1" applyFont="1" applyFill="1" applyBorder="1" applyAlignment="1" applyProtection="1">
      <alignment horizontal="right"/>
      <protection locked="0"/>
    </xf>
    <xf numFmtId="38" fontId="85" fillId="37" borderId="68" xfId="49" applyFont="1" applyFill="1" applyBorder="1" applyAlignment="1" applyProtection="1">
      <alignment horizontal="left"/>
      <protection locked="0"/>
    </xf>
    <xf numFmtId="6" fontId="114" fillId="37" borderId="76" xfId="58" applyFont="1" applyFill="1" applyBorder="1" applyAlignment="1" applyProtection="1">
      <alignment horizontal="right"/>
      <protection locked="0"/>
    </xf>
    <xf numFmtId="179" fontId="85" fillId="37" borderId="70" xfId="0" applyNumberFormat="1" applyFont="1" applyFill="1" applyBorder="1" applyAlignment="1" applyProtection="1">
      <alignment horizontal="left"/>
      <protection locked="0"/>
    </xf>
    <xf numFmtId="56" fontId="98" fillId="37" borderId="77" xfId="0" applyNumberFormat="1" applyFont="1" applyFill="1" applyBorder="1" applyAlignment="1" applyProtection="1">
      <alignment horizontal="right"/>
      <protection locked="0"/>
    </xf>
    <xf numFmtId="38" fontId="7" fillId="37" borderId="38" xfId="49" applyFont="1" applyFill="1" applyBorder="1" applyAlignment="1" applyProtection="1">
      <alignment horizontal="left"/>
      <protection locked="0"/>
    </xf>
    <xf numFmtId="6" fontId="92" fillId="37" borderId="74" xfId="58" applyFont="1" applyFill="1" applyBorder="1" applyAlignment="1" applyProtection="1">
      <alignment horizontal="right"/>
      <protection locked="0"/>
    </xf>
    <xf numFmtId="179" fontId="92" fillId="37" borderId="75" xfId="49" applyNumberFormat="1" applyFont="1" applyFill="1" applyBorder="1" applyAlignment="1" applyProtection="1">
      <alignment horizontal="right"/>
      <protection locked="0"/>
    </xf>
    <xf numFmtId="179" fontId="7" fillId="37" borderId="38" xfId="0" applyNumberFormat="1" applyFont="1" applyFill="1" applyBorder="1" applyAlignment="1" applyProtection="1">
      <alignment horizontal="left"/>
      <protection locked="0"/>
    </xf>
    <xf numFmtId="6" fontId="7" fillId="37" borderId="100" xfId="58" applyFont="1" applyFill="1" applyBorder="1" applyAlignment="1" applyProtection="1">
      <alignment horizontal="right"/>
      <protection locked="0"/>
    </xf>
    <xf numFmtId="179" fontId="7" fillId="37" borderId="68" xfId="0" applyNumberFormat="1" applyFont="1" applyFill="1" applyBorder="1" applyAlignment="1" applyProtection="1">
      <alignment horizontal="left"/>
      <protection locked="0"/>
    </xf>
    <xf numFmtId="6" fontId="7" fillId="37" borderId="101" xfId="58" applyFont="1" applyFill="1" applyBorder="1" applyAlignment="1" applyProtection="1">
      <alignment horizontal="right"/>
      <protection locked="0"/>
    </xf>
    <xf numFmtId="0" fontId="104" fillId="37" borderId="68" xfId="0" applyFont="1" applyFill="1" applyBorder="1" applyAlignment="1" applyProtection="1">
      <alignment/>
      <protection locked="0"/>
    </xf>
    <xf numFmtId="6" fontId="7" fillId="37" borderId="68" xfId="58" applyFont="1" applyFill="1" applyBorder="1" applyAlignment="1" applyProtection="1">
      <alignment horizontal="left"/>
      <protection locked="0"/>
    </xf>
    <xf numFmtId="179" fontId="7" fillId="37" borderId="43" xfId="0" applyNumberFormat="1" applyFont="1" applyFill="1" applyBorder="1" applyAlignment="1" applyProtection="1">
      <alignment horizontal="left"/>
      <protection locked="0"/>
    </xf>
    <xf numFmtId="6" fontId="7" fillId="37" borderId="102" xfId="58" applyFont="1" applyFill="1" applyBorder="1" applyAlignment="1" applyProtection="1">
      <alignment horizontal="right"/>
      <protection locked="0"/>
    </xf>
    <xf numFmtId="6" fontId="98" fillId="0" borderId="73" xfId="58" applyFont="1" applyBorder="1" applyAlignment="1" applyProtection="1">
      <alignment horizontal="right"/>
      <protection/>
    </xf>
    <xf numFmtId="0" fontId="79" fillId="35" borderId="103" xfId="0" applyFont="1" applyFill="1" applyBorder="1" applyAlignment="1" applyProtection="1">
      <alignment/>
      <protection locked="0"/>
    </xf>
    <xf numFmtId="0" fontId="79" fillId="36" borderId="103" xfId="0" applyFont="1" applyFill="1" applyBorder="1" applyAlignment="1" applyProtection="1">
      <alignment/>
      <protection locked="0"/>
    </xf>
    <xf numFmtId="0" fontId="79" fillId="37" borderId="103" xfId="0" applyFont="1" applyFill="1" applyBorder="1" applyAlignment="1" applyProtection="1">
      <alignment/>
      <protection locked="0"/>
    </xf>
    <xf numFmtId="6" fontId="92" fillId="0" borderId="104" xfId="58" applyFont="1" applyBorder="1" applyAlignment="1" applyProtection="1">
      <alignment horizontal="right" vertical="center"/>
      <protection/>
    </xf>
    <xf numFmtId="179" fontId="98" fillId="0" borderId="105" xfId="0" applyNumberFormat="1" applyFont="1" applyBorder="1" applyAlignment="1" applyProtection="1">
      <alignment horizontal="left" vertical="center"/>
      <protection locked="0"/>
    </xf>
    <xf numFmtId="56" fontId="98" fillId="0" borderId="106" xfId="0" applyNumberFormat="1" applyFont="1" applyBorder="1" applyAlignment="1" applyProtection="1">
      <alignment horizontal="left" vertical="center"/>
      <protection locked="0"/>
    </xf>
    <xf numFmtId="6" fontId="16" fillId="0" borderId="104" xfId="58" applyFont="1" applyBorder="1" applyAlignment="1" applyProtection="1">
      <alignment horizontal="right" vertical="center"/>
      <protection locked="0"/>
    </xf>
    <xf numFmtId="38" fontId="7" fillId="0" borderId="105" xfId="49" applyFont="1" applyBorder="1" applyAlignment="1" applyProtection="1">
      <alignment horizontal="right" vertical="center"/>
      <protection locked="0"/>
    </xf>
    <xf numFmtId="38" fontId="16" fillId="0" borderId="106" xfId="49" applyFont="1" applyBorder="1" applyAlignment="1" applyProtection="1">
      <alignment horizontal="right" vertical="center"/>
      <protection locked="0"/>
    </xf>
    <xf numFmtId="6" fontId="92" fillId="0" borderId="104" xfId="58" applyFont="1" applyBorder="1" applyAlignment="1" applyProtection="1">
      <alignment horizontal="right" vertical="center"/>
      <protection locked="0"/>
    </xf>
    <xf numFmtId="38" fontId="7" fillId="0" borderId="105" xfId="0" applyNumberFormat="1" applyFont="1" applyBorder="1" applyAlignment="1" applyProtection="1">
      <alignment horizontal="right" vertical="center"/>
      <protection locked="0"/>
    </xf>
    <xf numFmtId="179" fontId="92" fillId="0" borderId="106" xfId="49" applyNumberFormat="1" applyFont="1" applyBorder="1" applyAlignment="1" applyProtection="1">
      <alignment horizontal="right" vertical="center"/>
      <protection locked="0"/>
    </xf>
    <xf numFmtId="6" fontId="16" fillId="0" borderId="107" xfId="58" applyFont="1" applyBorder="1" applyAlignment="1" applyProtection="1">
      <alignment horizontal="right" vertical="center"/>
      <protection/>
    </xf>
    <xf numFmtId="0" fontId="108" fillId="0" borderId="0" xfId="0" applyFont="1" applyBorder="1" applyAlignment="1" applyProtection="1">
      <alignment horizontal="center" vertical="center"/>
      <protection locked="0"/>
    </xf>
    <xf numFmtId="55" fontId="86" fillId="0" borderId="0" xfId="0" applyNumberFormat="1" applyFont="1" applyAlignment="1" applyProtection="1">
      <alignment horizontal="center" vertical="center"/>
      <protection locked="0"/>
    </xf>
    <xf numFmtId="0" fontId="84" fillId="38" borderId="88" xfId="0" applyFont="1" applyFill="1" applyBorder="1" applyAlignment="1" applyProtection="1">
      <alignment vertical="center"/>
      <protection locked="0"/>
    </xf>
    <xf numFmtId="0" fontId="84" fillId="38" borderId="94" xfId="0" applyFont="1" applyFill="1" applyBorder="1" applyAlignment="1" applyProtection="1">
      <alignment vertical="center"/>
      <protection locked="0"/>
    </xf>
    <xf numFmtId="6" fontId="5" fillId="38" borderId="90" xfId="58" applyFont="1" applyFill="1" applyBorder="1" applyAlignment="1" applyProtection="1">
      <alignment/>
      <protection locked="0"/>
    </xf>
    <xf numFmtId="0" fontId="84" fillId="38" borderId="89" xfId="0" applyFont="1" applyFill="1" applyBorder="1" applyAlignment="1" applyProtection="1">
      <alignment vertical="center"/>
      <protection locked="0"/>
    </xf>
    <xf numFmtId="0" fontId="84" fillId="38" borderId="95" xfId="0" applyFont="1" applyFill="1" applyBorder="1" applyAlignment="1" applyProtection="1">
      <alignment vertical="center"/>
      <protection locked="0"/>
    </xf>
    <xf numFmtId="0" fontId="84" fillId="38" borderId="96" xfId="0" applyFont="1" applyFill="1" applyBorder="1" applyAlignment="1" applyProtection="1">
      <alignment vertical="center"/>
      <protection locked="0"/>
    </xf>
    <xf numFmtId="0" fontId="84" fillId="38" borderId="97" xfId="0" applyFont="1" applyFill="1" applyBorder="1" applyAlignment="1" applyProtection="1">
      <alignment vertical="center"/>
      <protection locked="0"/>
    </xf>
    <xf numFmtId="6" fontId="100" fillId="38" borderId="91" xfId="58" applyFont="1" applyFill="1" applyBorder="1" applyAlignment="1" applyProtection="1">
      <alignment/>
      <protection locked="0"/>
    </xf>
    <xf numFmtId="0" fontId="84" fillId="38" borderId="92" xfId="0" applyFont="1" applyFill="1" applyBorder="1" applyAlignment="1" applyProtection="1">
      <alignment vertical="center"/>
      <protection locked="0"/>
    </xf>
    <xf numFmtId="0" fontId="84" fillId="38" borderId="98" xfId="0" applyFont="1" applyFill="1" applyBorder="1" applyAlignment="1" applyProtection="1">
      <alignment vertical="center"/>
      <protection locked="0"/>
    </xf>
    <xf numFmtId="6" fontId="5" fillId="38" borderId="98" xfId="58" applyFont="1" applyFill="1" applyBorder="1" applyAlignment="1" applyProtection="1">
      <alignment/>
      <protection locked="0"/>
    </xf>
    <xf numFmtId="6" fontId="5" fillId="38" borderId="94" xfId="58" applyFont="1" applyFill="1" applyBorder="1" applyAlignment="1" applyProtection="1">
      <alignment/>
      <protection locked="0"/>
    </xf>
    <xf numFmtId="6" fontId="100" fillId="38" borderId="95" xfId="58" applyFont="1" applyFill="1" applyBorder="1" applyAlignment="1" applyProtection="1">
      <alignment/>
      <protection locked="0"/>
    </xf>
    <xf numFmtId="6" fontId="5" fillId="38" borderId="95" xfId="58" applyFont="1" applyFill="1" applyBorder="1" applyAlignment="1" applyProtection="1">
      <alignment/>
      <protection locked="0"/>
    </xf>
    <xf numFmtId="6" fontId="100" fillId="38" borderId="66" xfId="58" applyFont="1" applyFill="1" applyBorder="1" applyAlignment="1" applyProtection="1">
      <alignment horizontal="right"/>
      <protection locked="0"/>
    </xf>
    <xf numFmtId="6" fontId="5" fillId="38" borderId="66" xfId="58" applyFont="1" applyFill="1" applyBorder="1" applyAlignment="1" applyProtection="1">
      <alignment horizontal="right"/>
      <protection locked="0"/>
    </xf>
    <xf numFmtId="0" fontId="84" fillId="38" borderId="93" xfId="0" applyFont="1" applyFill="1" applyBorder="1" applyAlignment="1" applyProtection="1">
      <alignment vertical="center"/>
      <protection locked="0"/>
    </xf>
    <xf numFmtId="0" fontId="84" fillId="38" borderId="99" xfId="0" applyFont="1" applyFill="1" applyBorder="1" applyAlignment="1" applyProtection="1">
      <alignment vertical="center"/>
      <protection locked="0"/>
    </xf>
    <xf numFmtId="6" fontId="5" fillId="38" borderId="67" xfId="58" applyFont="1" applyFill="1" applyBorder="1" applyAlignment="1" applyProtection="1">
      <alignment horizontal="right"/>
      <protection locked="0"/>
    </xf>
    <xf numFmtId="6" fontId="98" fillId="38" borderId="18" xfId="58" applyFont="1" applyFill="1" applyBorder="1" applyAlignment="1" applyProtection="1">
      <alignment horizontal="right"/>
      <protection locked="0"/>
    </xf>
    <xf numFmtId="179" fontId="98" fillId="38" borderId="68" xfId="0" applyNumberFormat="1" applyFont="1" applyFill="1" applyBorder="1" applyAlignment="1" applyProtection="1">
      <alignment horizontal="left"/>
      <protection locked="0"/>
    </xf>
    <xf numFmtId="56" fontId="98" fillId="38" borderId="69" xfId="0" applyNumberFormat="1" applyFont="1" applyFill="1" applyBorder="1" applyAlignment="1" applyProtection="1">
      <alignment horizontal="right"/>
      <protection locked="0"/>
    </xf>
    <xf numFmtId="6" fontId="16" fillId="38" borderId="18" xfId="58" applyFont="1" applyFill="1" applyBorder="1" applyAlignment="1" applyProtection="1">
      <alignment horizontal="right" wrapText="1"/>
      <protection locked="0"/>
    </xf>
    <xf numFmtId="38" fontId="7" fillId="38" borderId="68" xfId="49" applyFont="1" applyFill="1" applyBorder="1" applyAlignment="1" applyProtection="1">
      <alignment horizontal="left"/>
      <protection locked="0"/>
    </xf>
    <xf numFmtId="179" fontId="16" fillId="38" borderId="69" xfId="49" applyNumberFormat="1" applyFont="1" applyFill="1" applyBorder="1" applyAlignment="1" applyProtection="1">
      <alignment horizontal="right"/>
      <protection locked="0"/>
    </xf>
    <xf numFmtId="6" fontId="92" fillId="38" borderId="18" xfId="58" applyFont="1" applyFill="1" applyBorder="1" applyAlignment="1" applyProtection="1">
      <alignment horizontal="right"/>
      <protection locked="0"/>
    </xf>
    <xf numFmtId="179" fontId="92" fillId="38" borderId="69" xfId="49" applyNumberFormat="1" applyFont="1" applyFill="1" applyBorder="1" applyAlignment="1" applyProtection="1">
      <alignment horizontal="right"/>
      <protection locked="0"/>
    </xf>
    <xf numFmtId="6" fontId="114" fillId="38" borderId="22" xfId="58" applyFont="1" applyFill="1" applyBorder="1" applyAlignment="1" applyProtection="1">
      <alignment horizontal="right"/>
      <protection locked="0"/>
    </xf>
    <xf numFmtId="6" fontId="16" fillId="38" borderId="43" xfId="58" applyFont="1" applyFill="1" applyBorder="1" applyAlignment="1" applyProtection="1">
      <alignment horizontal="left"/>
      <protection locked="0"/>
    </xf>
    <xf numFmtId="56" fontId="98" fillId="38" borderId="62" xfId="0" applyNumberFormat="1" applyFont="1" applyFill="1" applyBorder="1" applyAlignment="1" applyProtection="1">
      <alignment horizontal="right"/>
      <protection locked="0"/>
    </xf>
    <xf numFmtId="6" fontId="16" fillId="38" borderId="22" xfId="58" applyFont="1" applyFill="1" applyBorder="1" applyAlignment="1" applyProtection="1">
      <alignment horizontal="right" wrapText="1"/>
      <protection locked="0"/>
    </xf>
    <xf numFmtId="38" fontId="7" fillId="38" borderId="43" xfId="49" applyFont="1" applyFill="1" applyBorder="1" applyAlignment="1" applyProtection="1">
      <alignment horizontal="left"/>
      <protection locked="0"/>
    </xf>
    <xf numFmtId="179" fontId="16" fillId="38" borderId="62" xfId="49" applyNumberFormat="1" applyFont="1" applyFill="1" applyBorder="1" applyAlignment="1" applyProtection="1">
      <alignment horizontal="right"/>
      <protection locked="0"/>
    </xf>
    <xf numFmtId="6" fontId="92" fillId="38" borderId="22" xfId="58" applyFont="1" applyFill="1" applyBorder="1" applyAlignment="1" applyProtection="1">
      <alignment horizontal="right" wrapText="1"/>
      <protection locked="0"/>
    </xf>
    <xf numFmtId="179" fontId="92" fillId="38" borderId="62" xfId="49" applyNumberFormat="1" applyFont="1" applyFill="1" applyBorder="1" applyAlignment="1" applyProtection="1">
      <alignment horizontal="right"/>
      <protection locked="0"/>
    </xf>
    <xf numFmtId="0" fontId="79" fillId="38" borderId="72" xfId="0" applyFont="1" applyFill="1" applyBorder="1" applyAlignment="1" applyProtection="1">
      <alignment/>
      <protection locked="0"/>
    </xf>
    <xf numFmtId="56" fontId="98" fillId="38" borderId="73" xfId="0" applyNumberFormat="1" applyFont="1" applyFill="1" applyBorder="1" applyAlignment="1" applyProtection="1">
      <alignment horizontal="right"/>
      <protection locked="0"/>
    </xf>
    <xf numFmtId="6" fontId="16" fillId="38" borderId="74" xfId="58" applyFont="1" applyFill="1" applyBorder="1" applyAlignment="1" applyProtection="1">
      <alignment horizontal="right" wrapText="1"/>
      <protection locked="0"/>
    </xf>
    <xf numFmtId="38" fontId="7" fillId="38" borderId="72" xfId="49" applyFont="1" applyFill="1" applyBorder="1" applyAlignment="1" applyProtection="1">
      <alignment horizontal="left"/>
      <protection locked="0"/>
    </xf>
    <xf numFmtId="6" fontId="92" fillId="38" borderId="25" xfId="58" applyFont="1" applyFill="1" applyBorder="1" applyAlignment="1" applyProtection="1">
      <alignment horizontal="right"/>
      <protection locked="0"/>
    </xf>
    <xf numFmtId="179" fontId="92" fillId="38" borderId="73" xfId="49" applyNumberFormat="1" applyFont="1" applyFill="1" applyBorder="1" applyAlignment="1" applyProtection="1">
      <alignment horizontal="right"/>
      <protection locked="0"/>
    </xf>
    <xf numFmtId="0" fontId="79" fillId="38" borderId="71" xfId="0" applyFont="1" applyFill="1" applyBorder="1" applyAlignment="1" applyProtection="1">
      <alignment/>
      <protection locked="0"/>
    </xf>
    <xf numFmtId="179" fontId="85" fillId="38" borderId="68" xfId="0" applyNumberFormat="1" applyFont="1" applyFill="1" applyBorder="1" applyAlignment="1" applyProtection="1">
      <alignment horizontal="left"/>
      <protection locked="0"/>
    </xf>
    <xf numFmtId="179" fontId="16" fillId="38" borderId="75" xfId="49" applyNumberFormat="1" applyFont="1" applyFill="1" applyBorder="1" applyAlignment="1" applyProtection="1">
      <alignment horizontal="right"/>
      <protection locked="0"/>
    </xf>
    <xf numFmtId="0" fontId="79" fillId="38" borderId="70" xfId="0" applyFont="1" applyFill="1" applyBorder="1" applyAlignment="1" applyProtection="1">
      <alignment/>
      <protection locked="0"/>
    </xf>
    <xf numFmtId="179" fontId="85" fillId="38" borderId="43" xfId="0" applyNumberFormat="1" applyFont="1" applyFill="1" applyBorder="1" applyAlignment="1" applyProtection="1">
      <alignment horizontal="left"/>
      <protection locked="0"/>
    </xf>
    <xf numFmtId="6" fontId="98" fillId="38" borderId="74" xfId="58" applyFont="1" applyFill="1" applyBorder="1" applyAlignment="1" applyProtection="1">
      <alignment horizontal="right"/>
      <protection locked="0"/>
    </xf>
    <xf numFmtId="56" fontId="98" fillId="38" borderId="75" xfId="0" applyNumberFormat="1" applyFont="1" applyFill="1" applyBorder="1" applyAlignment="1" applyProtection="1">
      <alignment horizontal="right"/>
      <protection locked="0"/>
    </xf>
    <xf numFmtId="38" fontId="85" fillId="38" borderId="68" xfId="49" applyFont="1" applyFill="1" applyBorder="1" applyAlignment="1" applyProtection="1">
      <alignment horizontal="left"/>
      <protection locked="0"/>
    </xf>
    <xf numFmtId="6" fontId="114" fillId="38" borderId="76" xfId="58" applyFont="1" applyFill="1" applyBorder="1" applyAlignment="1" applyProtection="1">
      <alignment horizontal="right"/>
      <protection locked="0"/>
    </xf>
    <xf numFmtId="179" fontId="85" fillId="38" borderId="70" xfId="0" applyNumberFormat="1" applyFont="1" applyFill="1" applyBorder="1" applyAlignment="1" applyProtection="1">
      <alignment horizontal="left"/>
      <protection locked="0"/>
    </xf>
    <xf numFmtId="56" fontId="98" fillId="38" borderId="77" xfId="0" applyNumberFormat="1" applyFont="1" applyFill="1" applyBorder="1" applyAlignment="1" applyProtection="1">
      <alignment horizontal="right"/>
      <protection locked="0"/>
    </xf>
    <xf numFmtId="38" fontId="7" fillId="38" borderId="38" xfId="49" applyFont="1" applyFill="1" applyBorder="1" applyAlignment="1" applyProtection="1">
      <alignment horizontal="left"/>
      <protection locked="0"/>
    </xf>
    <xf numFmtId="6" fontId="92" fillId="38" borderId="74" xfId="58" applyFont="1" applyFill="1" applyBorder="1" applyAlignment="1" applyProtection="1">
      <alignment horizontal="right"/>
      <protection locked="0"/>
    </xf>
    <xf numFmtId="179" fontId="92" fillId="38" borderId="75" xfId="49" applyNumberFormat="1" applyFont="1" applyFill="1" applyBorder="1" applyAlignment="1" applyProtection="1">
      <alignment horizontal="right"/>
      <protection locked="0"/>
    </xf>
    <xf numFmtId="6" fontId="7" fillId="0" borderId="108" xfId="58" applyFont="1" applyFill="1" applyBorder="1" applyAlignment="1" applyProtection="1">
      <alignment horizontal="right"/>
      <protection/>
    </xf>
    <xf numFmtId="6" fontId="7" fillId="0" borderId="109" xfId="58" applyFont="1" applyFill="1" applyBorder="1" applyAlignment="1" applyProtection="1">
      <alignment horizontal="right"/>
      <protection/>
    </xf>
    <xf numFmtId="6" fontId="7" fillId="0" borderId="110" xfId="58" applyFont="1" applyFill="1" applyBorder="1" applyAlignment="1" applyProtection="1">
      <alignment horizontal="right"/>
      <protection/>
    </xf>
    <xf numFmtId="179" fontId="7" fillId="38" borderId="38" xfId="0" applyNumberFormat="1" applyFont="1" applyFill="1" applyBorder="1" applyAlignment="1" applyProtection="1">
      <alignment horizontal="left"/>
      <protection locked="0"/>
    </xf>
    <xf numFmtId="6" fontId="7" fillId="38" borderId="100" xfId="58" applyFont="1" applyFill="1" applyBorder="1" applyAlignment="1" applyProtection="1">
      <alignment horizontal="right"/>
      <protection locked="0"/>
    </xf>
    <xf numFmtId="179" fontId="7" fillId="38" borderId="111" xfId="49" applyNumberFormat="1" applyFont="1" applyFill="1" applyBorder="1" applyAlignment="1" applyProtection="1">
      <alignment horizontal="left"/>
      <protection locked="0"/>
    </xf>
    <xf numFmtId="6" fontId="7" fillId="38" borderId="112" xfId="58" applyFont="1" applyFill="1" applyBorder="1" applyAlignment="1" applyProtection="1">
      <alignment horizontal="right" wrapText="1"/>
      <protection locked="0"/>
    </xf>
    <xf numFmtId="179" fontId="7" fillId="38" borderId="68" xfId="0" applyNumberFormat="1" applyFont="1" applyFill="1" applyBorder="1" applyAlignment="1" applyProtection="1">
      <alignment horizontal="left"/>
      <protection locked="0"/>
    </xf>
    <xf numFmtId="6" fontId="7" fillId="38" borderId="101" xfId="58" applyFont="1" applyFill="1" applyBorder="1" applyAlignment="1" applyProtection="1">
      <alignment horizontal="right"/>
      <protection locked="0"/>
    </xf>
    <xf numFmtId="179" fontId="7" fillId="38" borderId="113" xfId="49" applyNumberFormat="1" applyFont="1" applyFill="1" applyBorder="1" applyAlignment="1" applyProtection="1">
      <alignment horizontal="left"/>
      <protection locked="0"/>
    </xf>
    <xf numFmtId="6" fontId="7" fillId="38" borderId="101" xfId="58" applyFont="1" applyFill="1" applyBorder="1" applyAlignment="1" applyProtection="1">
      <alignment horizontal="right" wrapText="1"/>
      <protection locked="0"/>
    </xf>
    <xf numFmtId="0" fontId="104" fillId="38" borderId="68" xfId="0" applyFont="1" applyFill="1" applyBorder="1" applyAlignment="1" applyProtection="1">
      <alignment/>
      <protection locked="0"/>
    </xf>
    <xf numFmtId="6" fontId="7" fillId="38" borderId="68" xfId="58" applyFont="1" applyFill="1" applyBorder="1" applyAlignment="1" applyProtection="1">
      <alignment horizontal="left"/>
      <protection locked="0"/>
    </xf>
    <xf numFmtId="179" fontId="7" fillId="38" borderId="43" xfId="0" applyNumberFormat="1" applyFont="1" applyFill="1" applyBorder="1" applyAlignment="1" applyProtection="1">
      <alignment horizontal="left"/>
      <protection locked="0"/>
    </xf>
    <xf numFmtId="6" fontId="7" fillId="38" borderId="102" xfId="58" applyFont="1" applyFill="1" applyBorder="1" applyAlignment="1" applyProtection="1">
      <alignment horizontal="right"/>
      <protection locked="0"/>
    </xf>
    <xf numFmtId="179" fontId="7" fillId="38" borderId="114" xfId="49" applyNumberFormat="1" applyFont="1" applyFill="1" applyBorder="1" applyAlignment="1" applyProtection="1">
      <alignment horizontal="left"/>
      <protection locked="0"/>
    </xf>
    <xf numFmtId="6" fontId="7" fillId="38" borderId="102" xfId="58" applyFont="1" applyFill="1" applyBorder="1" applyAlignment="1" applyProtection="1">
      <alignment horizontal="right" wrapText="1"/>
      <protection locked="0"/>
    </xf>
    <xf numFmtId="0" fontId="108" fillId="0" borderId="0" xfId="0" applyFont="1" applyBorder="1" applyAlignment="1" applyProtection="1">
      <alignment horizontal="center" vertical="center"/>
      <protection locked="0"/>
    </xf>
    <xf numFmtId="55" fontId="86" fillId="0" borderId="0" xfId="0" applyNumberFormat="1" applyFont="1" applyAlignment="1" applyProtection="1">
      <alignment horizontal="center" vertical="center"/>
      <protection locked="0"/>
    </xf>
    <xf numFmtId="179" fontId="7" fillId="39" borderId="38" xfId="0" applyNumberFormat="1" applyFont="1" applyFill="1" applyBorder="1" applyAlignment="1" applyProtection="1">
      <alignment horizontal="left"/>
      <protection locked="0"/>
    </xf>
    <xf numFmtId="6" fontId="7" fillId="39" borderId="100" xfId="58" applyFont="1" applyFill="1" applyBorder="1" applyAlignment="1" applyProtection="1">
      <alignment horizontal="right"/>
      <protection locked="0"/>
    </xf>
    <xf numFmtId="179" fontId="7" fillId="39" borderId="68" xfId="0" applyNumberFormat="1" applyFont="1" applyFill="1" applyBorder="1" applyAlignment="1" applyProtection="1">
      <alignment horizontal="left"/>
      <protection locked="0"/>
    </xf>
    <xf numFmtId="6" fontId="7" fillId="39" borderId="101" xfId="58" applyFont="1" applyFill="1" applyBorder="1" applyAlignment="1" applyProtection="1">
      <alignment horizontal="right"/>
      <protection locked="0"/>
    </xf>
    <xf numFmtId="0" fontId="104" fillId="39" borderId="68" xfId="0" applyFont="1" applyFill="1" applyBorder="1" applyAlignment="1" applyProtection="1">
      <alignment/>
      <protection locked="0"/>
    </xf>
    <xf numFmtId="6" fontId="7" fillId="39" borderId="68" xfId="58" applyFont="1" applyFill="1" applyBorder="1" applyAlignment="1" applyProtection="1">
      <alignment horizontal="left"/>
      <protection locked="0"/>
    </xf>
    <xf numFmtId="179" fontId="7" fillId="39" borderId="43" xfId="0" applyNumberFormat="1" applyFont="1" applyFill="1" applyBorder="1" applyAlignment="1" applyProtection="1">
      <alignment horizontal="left"/>
      <protection locked="0"/>
    </xf>
    <xf numFmtId="6" fontId="7" fillId="39" borderId="102" xfId="58" applyFont="1" applyFill="1" applyBorder="1" applyAlignment="1" applyProtection="1">
      <alignment horizontal="right"/>
      <protection locked="0"/>
    </xf>
    <xf numFmtId="6" fontId="98" fillId="39" borderId="18" xfId="58" applyFont="1" applyFill="1" applyBorder="1" applyAlignment="1" applyProtection="1">
      <alignment horizontal="right"/>
      <protection locked="0"/>
    </xf>
    <xf numFmtId="179" fontId="98" fillId="39" borderId="68" xfId="0" applyNumberFormat="1" applyFont="1" applyFill="1" applyBorder="1" applyAlignment="1" applyProtection="1">
      <alignment horizontal="left"/>
      <protection locked="0"/>
    </xf>
    <xf numFmtId="56" fontId="98" fillId="39" borderId="69" xfId="0" applyNumberFormat="1" applyFont="1" applyFill="1" applyBorder="1" applyAlignment="1" applyProtection="1">
      <alignment horizontal="right"/>
      <protection locked="0"/>
    </xf>
    <xf numFmtId="6" fontId="16" fillId="39" borderId="18" xfId="58" applyFont="1" applyFill="1" applyBorder="1" applyAlignment="1" applyProtection="1">
      <alignment horizontal="right" wrapText="1"/>
      <protection locked="0"/>
    </xf>
    <xf numFmtId="38" fontId="7" fillId="39" borderId="68" xfId="49" applyFont="1" applyFill="1" applyBorder="1" applyAlignment="1" applyProtection="1">
      <alignment horizontal="left"/>
      <protection locked="0"/>
    </xf>
    <xf numFmtId="179" fontId="16" fillId="39" borderId="69" xfId="49" applyNumberFormat="1" applyFont="1" applyFill="1" applyBorder="1" applyAlignment="1" applyProtection="1">
      <alignment horizontal="right"/>
      <protection locked="0"/>
    </xf>
    <xf numFmtId="6" fontId="92" fillId="39" borderId="18" xfId="58" applyFont="1" applyFill="1" applyBorder="1" applyAlignment="1" applyProtection="1">
      <alignment horizontal="right"/>
      <protection locked="0"/>
    </xf>
    <xf numFmtId="179" fontId="92" fillId="39" borderId="69" xfId="49" applyNumberFormat="1" applyFont="1" applyFill="1" applyBorder="1" applyAlignment="1" applyProtection="1">
      <alignment horizontal="right"/>
      <protection locked="0"/>
    </xf>
    <xf numFmtId="6" fontId="114" fillId="39" borderId="22" xfId="58" applyFont="1" applyFill="1" applyBorder="1" applyAlignment="1" applyProtection="1">
      <alignment horizontal="right"/>
      <protection locked="0"/>
    </xf>
    <xf numFmtId="6" fontId="16" fillId="39" borderId="43" xfId="58" applyFont="1" applyFill="1" applyBorder="1" applyAlignment="1" applyProtection="1">
      <alignment horizontal="left"/>
      <protection locked="0"/>
    </xf>
    <xf numFmtId="56" fontId="98" fillId="39" borderId="62" xfId="0" applyNumberFormat="1" applyFont="1" applyFill="1" applyBorder="1" applyAlignment="1" applyProtection="1">
      <alignment horizontal="right"/>
      <protection locked="0"/>
    </xf>
    <xf numFmtId="6" fontId="16" fillId="39" borderId="22" xfId="58" applyFont="1" applyFill="1" applyBorder="1" applyAlignment="1" applyProtection="1">
      <alignment horizontal="right" wrapText="1"/>
      <protection locked="0"/>
    </xf>
    <xf numFmtId="38" fontId="7" fillId="39" borderId="43" xfId="49" applyFont="1" applyFill="1" applyBorder="1" applyAlignment="1" applyProtection="1">
      <alignment horizontal="left"/>
      <protection locked="0"/>
    </xf>
    <xf numFmtId="179" fontId="16" fillId="39" borderId="62" xfId="49" applyNumberFormat="1" applyFont="1" applyFill="1" applyBorder="1" applyAlignment="1" applyProtection="1">
      <alignment horizontal="right"/>
      <protection locked="0"/>
    </xf>
    <xf numFmtId="6" fontId="92" fillId="39" borderId="22" xfId="58" applyFont="1" applyFill="1" applyBorder="1" applyAlignment="1" applyProtection="1">
      <alignment horizontal="right" wrapText="1"/>
      <protection locked="0"/>
    </xf>
    <xf numFmtId="179" fontId="92" fillId="39" borderId="62" xfId="49" applyNumberFormat="1" applyFont="1" applyFill="1" applyBorder="1" applyAlignment="1" applyProtection="1">
      <alignment horizontal="right"/>
      <protection locked="0"/>
    </xf>
    <xf numFmtId="0" fontId="79" fillId="39" borderId="72" xfId="0" applyFont="1" applyFill="1" applyBorder="1" applyAlignment="1" applyProtection="1">
      <alignment/>
      <protection locked="0"/>
    </xf>
    <xf numFmtId="56" fontId="98" fillId="39" borderId="73" xfId="0" applyNumberFormat="1" applyFont="1" applyFill="1" applyBorder="1" applyAlignment="1" applyProtection="1">
      <alignment horizontal="right"/>
      <protection locked="0"/>
    </xf>
    <xf numFmtId="6" fontId="16" fillId="39" borderId="74" xfId="58" applyFont="1" applyFill="1" applyBorder="1" applyAlignment="1" applyProtection="1">
      <alignment horizontal="right" wrapText="1"/>
      <protection locked="0"/>
    </xf>
    <xf numFmtId="38" fontId="7" fillId="39" borderId="72" xfId="49" applyFont="1" applyFill="1" applyBorder="1" applyAlignment="1" applyProtection="1">
      <alignment horizontal="left"/>
      <protection locked="0"/>
    </xf>
    <xf numFmtId="6" fontId="92" fillId="39" borderId="25" xfId="58" applyFont="1" applyFill="1" applyBorder="1" applyAlignment="1" applyProtection="1">
      <alignment horizontal="right"/>
      <protection locked="0"/>
    </xf>
    <xf numFmtId="179" fontId="92" fillId="39" borderId="73" xfId="49" applyNumberFormat="1" applyFont="1" applyFill="1" applyBorder="1" applyAlignment="1" applyProtection="1">
      <alignment horizontal="right"/>
      <protection locked="0"/>
    </xf>
    <xf numFmtId="0" fontId="79" fillId="39" borderId="71" xfId="0" applyFont="1" applyFill="1" applyBorder="1" applyAlignment="1" applyProtection="1">
      <alignment/>
      <protection locked="0"/>
    </xf>
    <xf numFmtId="179" fontId="85" fillId="39" borderId="68" xfId="0" applyNumberFormat="1" applyFont="1" applyFill="1" applyBorder="1" applyAlignment="1" applyProtection="1">
      <alignment horizontal="left"/>
      <protection locked="0"/>
    </xf>
    <xf numFmtId="179" fontId="16" fillId="39" borderId="75" xfId="49" applyNumberFormat="1" applyFont="1" applyFill="1" applyBorder="1" applyAlignment="1" applyProtection="1">
      <alignment horizontal="right"/>
      <protection locked="0"/>
    </xf>
    <xf numFmtId="0" fontId="79" fillId="39" borderId="70" xfId="0" applyFont="1" applyFill="1" applyBorder="1" applyAlignment="1" applyProtection="1">
      <alignment/>
      <protection locked="0"/>
    </xf>
    <xf numFmtId="179" fontId="85" fillId="39" borderId="43" xfId="0" applyNumberFormat="1" applyFont="1" applyFill="1" applyBorder="1" applyAlignment="1" applyProtection="1">
      <alignment horizontal="left"/>
      <protection locked="0"/>
    </xf>
    <xf numFmtId="6" fontId="98" fillId="39" borderId="74" xfId="58" applyFont="1" applyFill="1" applyBorder="1" applyAlignment="1" applyProtection="1">
      <alignment horizontal="right"/>
      <protection locked="0"/>
    </xf>
    <xf numFmtId="56" fontId="98" fillId="39" borderId="75" xfId="0" applyNumberFormat="1" applyFont="1" applyFill="1" applyBorder="1" applyAlignment="1" applyProtection="1">
      <alignment horizontal="right"/>
      <protection locked="0"/>
    </xf>
    <xf numFmtId="38" fontId="85" fillId="39" borderId="68" xfId="49" applyFont="1" applyFill="1" applyBorder="1" applyAlignment="1" applyProtection="1">
      <alignment horizontal="left"/>
      <protection locked="0"/>
    </xf>
    <xf numFmtId="6" fontId="114" fillId="39" borderId="76" xfId="58" applyFont="1" applyFill="1" applyBorder="1" applyAlignment="1" applyProtection="1">
      <alignment horizontal="right"/>
      <protection locked="0"/>
    </xf>
    <xf numFmtId="179" fontId="85" fillId="39" borderId="70" xfId="0" applyNumberFormat="1" applyFont="1" applyFill="1" applyBorder="1" applyAlignment="1" applyProtection="1">
      <alignment horizontal="left"/>
      <protection locked="0"/>
    </xf>
    <xf numFmtId="56" fontId="98" fillId="39" borderId="77" xfId="0" applyNumberFormat="1" applyFont="1" applyFill="1" applyBorder="1" applyAlignment="1" applyProtection="1">
      <alignment horizontal="right"/>
      <protection locked="0"/>
    </xf>
    <xf numFmtId="38" fontId="7" fillId="39" borderId="38" xfId="49" applyFont="1" applyFill="1" applyBorder="1" applyAlignment="1" applyProtection="1">
      <alignment horizontal="left"/>
      <protection locked="0"/>
    </xf>
    <xf numFmtId="6" fontId="92" fillId="39" borderId="74" xfId="58" applyFont="1" applyFill="1" applyBorder="1" applyAlignment="1" applyProtection="1">
      <alignment horizontal="right"/>
      <protection locked="0"/>
    </xf>
    <xf numFmtId="179" fontId="92" fillId="39" borderId="75" xfId="49" applyNumberFormat="1" applyFont="1" applyFill="1" applyBorder="1" applyAlignment="1" applyProtection="1">
      <alignment horizontal="right"/>
      <protection locked="0"/>
    </xf>
    <xf numFmtId="0" fontId="84" fillId="39" borderId="88" xfId="0" applyFont="1" applyFill="1" applyBorder="1" applyAlignment="1" applyProtection="1">
      <alignment vertical="center"/>
      <protection locked="0"/>
    </xf>
    <xf numFmtId="0" fontId="84" fillId="39" borderId="94" xfId="0" applyFont="1" applyFill="1" applyBorder="1" applyAlignment="1" applyProtection="1">
      <alignment vertical="center"/>
      <protection locked="0"/>
    </xf>
    <xf numFmtId="6" fontId="5" fillId="39" borderId="90" xfId="58" applyFont="1" applyFill="1" applyBorder="1" applyAlignment="1" applyProtection="1">
      <alignment/>
      <protection locked="0"/>
    </xf>
    <xf numFmtId="0" fontId="84" fillId="39" borderId="89" xfId="0" applyFont="1" applyFill="1" applyBorder="1" applyAlignment="1" applyProtection="1">
      <alignment vertical="center"/>
      <protection locked="0"/>
    </xf>
    <xf numFmtId="0" fontId="84" fillId="39" borderId="95" xfId="0" applyFont="1" applyFill="1" applyBorder="1" applyAlignment="1" applyProtection="1">
      <alignment vertical="center"/>
      <protection locked="0"/>
    </xf>
    <xf numFmtId="0" fontId="84" fillId="39" borderId="96" xfId="0" applyFont="1" applyFill="1" applyBorder="1" applyAlignment="1" applyProtection="1">
      <alignment vertical="center"/>
      <protection locked="0"/>
    </xf>
    <xf numFmtId="0" fontId="84" fillId="39" borderId="97" xfId="0" applyFont="1" applyFill="1" applyBorder="1" applyAlignment="1" applyProtection="1">
      <alignment vertical="center"/>
      <protection locked="0"/>
    </xf>
    <xf numFmtId="6" fontId="100" fillId="39" borderId="91" xfId="58" applyFont="1" applyFill="1" applyBorder="1" applyAlignment="1" applyProtection="1">
      <alignment/>
      <protection locked="0"/>
    </xf>
    <xf numFmtId="0" fontId="84" fillId="39" borderId="92" xfId="0" applyFont="1" applyFill="1" applyBorder="1" applyAlignment="1" applyProtection="1">
      <alignment vertical="center"/>
      <protection locked="0"/>
    </xf>
    <xf numFmtId="0" fontId="84" fillId="39" borderId="98" xfId="0" applyFont="1" applyFill="1" applyBorder="1" applyAlignment="1" applyProtection="1">
      <alignment vertical="center"/>
      <protection locked="0"/>
    </xf>
    <xf numFmtId="6" fontId="5" fillId="39" borderId="98" xfId="58" applyFont="1" applyFill="1" applyBorder="1" applyAlignment="1" applyProtection="1">
      <alignment/>
      <protection locked="0"/>
    </xf>
    <xf numFmtId="6" fontId="5" fillId="39" borderId="94" xfId="58" applyFont="1" applyFill="1" applyBorder="1" applyAlignment="1" applyProtection="1">
      <alignment/>
      <protection locked="0"/>
    </xf>
    <xf numFmtId="6" fontId="100" fillId="39" borderId="95" xfId="58" applyFont="1" applyFill="1" applyBorder="1" applyAlignment="1" applyProtection="1">
      <alignment/>
      <protection locked="0"/>
    </xf>
    <xf numFmtId="6" fontId="5" fillId="39" borderId="95" xfId="58" applyFont="1" applyFill="1" applyBorder="1" applyAlignment="1" applyProtection="1">
      <alignment/>
      <protection locked="0"/>
    </xf>
    <xf numFmtId="6" fontId="100" fillId="39" borderId="66" xfId="58" applyFont="1" applyFill="1" applyBorder="1" applyAlignment="1" applyProtection="1">
      <alignment horizontal="right"/>
      <protection locked="0"/>
    </xf>
    <xf numFmtId="6" fontId="5" fillId="39" borderId="66" xfId="58" applyFont="1" applyFill="1" applyBorder="1" applyAlignment="1" applyProtection="1">
      <alignment horizontal="right"/>
      <protection locked="0"/>
    </xf>
    <xf numFmtId="0" fontId="84" fillId="39" borderId="93" xfId="0" applyFont="1" applyFill="1" applyBorder="1" applyAlignment="1" applyProtection="1">
      <alignment vertical="center"/>
      <protection locked="0"/>
    </xf>
    <xf numFmtId="0" fontId="84" fillId="39" borderId="99" xfId="0" applyFont="1" applyFill="1" applyBorder="1" applyAlignment="1" applyProtection="1">
      <alignment vertical="center"/>
      <protection locked="0"/>
    </xf>
    <xf numFmtId="6" fontId="5" fillId="39" borderId="67" xfId="58" applyFont="1" applyFill="1" applyBorder="1" applyAlignment="1" applyProtection="1">
      <alignment horizontal="right"/>
      <protection locked="0"/>
    </xf>
    <xf numFmtId="181" fontId="92" fillId="0" borderId="42" xfId="0" applyNumberFormat="1" applyFont="1" applyBorder="1" applyAlignment="1" applyProtection="1">
      <alignment horizontal="center"/>
      <protection locked="0"/>
    </xf>
    <xf numFmtId="181" fontId="92" fillId="0" borderId="43" xfId="0" applyNumberFormat="1" applyFont="1" applyBorder="1" applyAlignment="1" applyProtection="1">
      <alignment horizontal="center"/>
      <protection locked="0"/>
    </xf>
    <xf numFmtId="179" fontId="7" fillId="40" borderId="38" xfId="0" applyNumberFormat="1" applyFont="1" applyFill="1" applyBorder="1" applyAlignment="1" applyProtection="1">
      <alignment horizontal="left"/>
      <protection locked="0"/>
    </xf>
    <xf numFmtId="6" fontId="7" fillId="40" borderId="100" xfId="58" applyFont="1" applyFill="1" applyBorder="1" applyAlignment="1" applyProtection="1">
      <alignment horizontal="right"/>
      <protection locked="0"/>
    </xf>
    <xf numFmtId="179" fontId="7" fillId="40" borderId="68" xfId="0" applyNumberFormat="1" applyFont="1" applyFill="1" applyBorder="1" applyAlignment="1" applyProtection="1">
      <alignment horizontal="left"/>
      <protection locked="0"/>
    </xf>
    <xf numFmtId="6" fontId="7" fillId="40" borderId="101" xfId="58" applyFont="1" applyFill="1" applyBorder="1" applyAlignment="1" applyProtection="1">
      <alignment horizontal="right"/>
      <protection locked="0"/>
    </xf>
    <xf numFmtId="0" fontId="104" fillId="40" borderId="68" xfId="0" applyFont="1" applyFill="1" applyBorder="1" applyAlignment="1" applyProtection="1">
      <alignment/>
      <protection locked="0"/>
    </xf>
    <xf numFmtId="6" fontId="7" fillId="40" borderId="68" xfId="58" applyFont="1" applyFill="1" applyBorder="1" applyAlignment="1" applyProtection="1">
      <alignment horizontal="left"/>
      <protection locked="0"/>
    </xf>
    <xf numFmtId="179" fontId="7" fillId="40" borderId="43" xfId="0" applyNumberFormat="1" applyFont="1" applyFill="1" applyBorder="1" applyAlignment="1" applyProtection="1">
      <alignment horizontal="left"/>
      <protection locked="0"/>
    </xf>
    <xf numFmtId="6" fontId="7" fillId="40" borderId="102" xfId="58" applyFont="1" applyFill="1" applyBorder="1" applyAlignment="1" applyProtection="1">
      <alignment horizontal="right"/>
      <protection locked="0"/>
    </xf>
    <xf numFmtId="6" fontId="98" fillId="40" borderId="18" xfId="58" applyFont="1" applyFill="1" applyBorder="1" applyAlignment="1" applyProtection="1">
      <alignment horizontal="right"/>
      <protection locked="0"/>
    </xf>
    <xf numFmtId="179" fontId="98" fillId="40" borderId="68" xfId="0" applyNumberFormat="1" applyFont="1" applyFill="1" applyBorder="1" applyAlignment="1" applyProtection="1">
      <alignment horizontal="left"/>
      <protection locked="0"/>
    </xf>
    <xf numFmtId="56" fontId="98" fillId="40" borderId="69" xfId="0" applyNumberFormat="1" applyFont="1" applyFill="1" applyBorder="1" applyAlignment="1" applyProtection="1">
      <alignment horizontal="right"/>
      <protection locked="0"/>
    </xf>
    <xf numFmtId="6" fontId="16" fillId="40" borderId="18" xfId="58" applyFont="1" applyFill="1" applyBorder="1" applyAlignment="1" applyProtection="1">
      <alignment horizontal="right" wrapText="1"/>
      <protection locked="0"/>
    </xf>
    <xf numFmtId="38" fontId="7" fillId="40" borderId="68" xfId="49" applyFont="1" applyFill="1" applyBorder="1" applyAlignment="1" applyProtection="1">
      <alignment horizontal="left"/>
      <protection locked="0"/>
    </xf>
    <xf numFmtId="179" fontId="16" fillId="40" borderId="69" xfId="49" applyNumberFormat="1" applyFont="1" applyFill="1" applyBorder="1" applyAlignment="1" applyProtection="1">
      <alignment horizontal="right"/>
      <protection locked="0"/>
    </xf>
    <xf numFmtId="6" fontId="92" fillId="40" borderId="18" xfId="58" applyFont="1" applyFill="1" applyBorder="1" applyAlignment="1" applyProtection="1">
      <alignment horizontal="right"/>
      <protection locked="0"/>
    </xf>
    <xf numFmtId="179" fontId="92" fillId="40" borderId="69" xfId="49" applyNumberFormat="1" applyFont="1" applyFill="1" applyBorder="1" applyAlignment="1" applyProtection="1">
      <alignment horizontal="right"/>
      <protection locked="0"/>
    </xf>
    <xf numFmtId="6" fontId="114" fillId="40" borderId="22" xfId="58" applyFont="1" applyFill="1" applyBorder="1" applyAlignment="1" applyProtection="1">
      <alignment horizontal="right"/>
      <protection locked="0"/>
    </xf>
    <xf numFmtId="6" fontId="16" fillId="40" borderId="43" xfId="58" applyFont="1" applyFill="1" applyBorder="1" applyAlignment="1" applyProtection="1">
      <alignment horizontal="left"/>
      <protection locked="0"/>
    </xf>
    <xf numFmtId="56" fontId="98" fillId="40" borderId="62" xfId="0" applyNumberFormat="1" applyFont="1" applyFill="1" applyBorder="1" applyAlignment="1" applyProtection="1">
      <alignment horizontal="right"/>
      <protection locked="0"/>
    </xf>
    <xf numFmtId="6" fontId="16" fillId="40" borderId="22" xfId="58" applyFont="1" applyFill="1" applyBorder="1" applyAlignment="1" applyProtection="1">
      <alignment horizontal="right" wrapText="1"/>
      <protection locked="0"/>
    </xf>
    <xf numFmtId="38" fontId="7" fillId="40" borderId="43" xfId="49" applyFont="1" applyFill="1" applyBorder="1" applyAlignment="1" applyProtection="1">
      <alignment horizontal="left"/>
      <protection locked="0"/>
    </xf>
    <xf numFmtId="179" fontId="16" fillId="40" borderId="62" xfId="49" applyNumberFormat="1" applyFont="1" applyFill="1" applyBorder="1" applyAlignment="1" applyProtection="1">
      <alignment horizontal="right"/>
      <protection locked="0"/>
    </xf>
    <xf numFmtId="6" fontId="92" fillId="40" borderId="22" xfId="58" applyFont="1" applyFill="1" applyBorder="1" applyAlignment="1" applyProtection="1">
      <alignment horizontal="right" wrapText="1"/>
      <protection locked="0"/>
    </xf>
    <xf numFmtId="179" fontId="92" fillId="40" borderId="62" xfId="49" applyNumberFormat="1" applyFont="1" applyFill="1" applyBorder="1" applyAlignment="1" applyProtection="1">
      <alignment horizontal="right"/>
      <protection locked="0"/>
    </xf>
    <xf numFmtId="0" fontId="79" fillId="40" borderId="72" xfId="0" applyFont="1" applyFill="1" applyBorder="1" applyAlignment="1" applyProtection="1">
      <alignment/>
      <protection locked="0"/>
    </xf>
    <xf numFmtId="56" fontId="98" fillId="40" borderId="73" xfId="0" applyNumberFormat="1" applyFont="1" applyFill="1" applyBorder="1" applyAlignment="1" applyProtection="1">
      <alignment horizontal="right"/>
      <protection locked="0"/>
    </xf>
    <xf numFmtId="6" fontId="16" fillId="40" borderId="74" xfId="58" applyFont="1" applyFill="1" applyBorder="1" applyAlignment="1" applyProtection="1">
      <alignment horizontal="right" wrapText="1"/>
      <protection locked="0"/>
    </xf>
    <xf numFmtId="38" fontId="7" fillId="40" borderId="72" xfId="49" applyFont="1" applyFill="1" applyBorder="1" applyAlignment="1" applyProtection="1">
      <alignment horizontal="left"/>
      <protection locked="0"/>
    </xf>
    <xf numFmtId="6" fontId="92" fillId="40" borderId="25" xfId="58" applyFont="1" applyFill="1" applyBorder="1" applyAlignment="1" applyProtection="1">
      <alignment horizontal="right"/>
      <protection locked="0"/>
    </xf>
    <xf numFmtId="179" fontId="92" fillId="40" borderId="73" xfId="49" applyNumberFormat="1" applyFont="1" applyFill="1" applyBorder="1" applyAlignment="1" applyProtection="1">
      <alignment horizontal="right"/>
      <protection locked="0"/>
    </xf>
    <xf numFmtId="0" fontId="79" fillId="40" borderId="71" xfId="0" applyFont="1" applyFill="1" applyBorder="1" applyAlignment="1" applyProtection="1">
      <alignment/>
      <protection locked="0"/>
    </xf>
    <xf numFmtId="179" fontId="85" fillId="40" borderId="68" xfId="0" applyNumberFormat="1" applyFont="1" applyFill="1" applyBorder="1" applyAlignment="1" applyProtection="1">
      <alignment horizontal="left"/>
      <protection locked="0"/>
    </xf>
    <xf numFmtId="179" fontId="16" fillId="40" borderId="75" xfId="49" applyNumberFormat="1" applyFont="1" applyFill="1" applyBorder="1" applyAlignment="1" applyProtection="1">
      <alignment horizontal="right"/>
      <protection locked="0"/>
    </xf>
    <xf numFmtId="0" fontId="79" fillId="40" borderId="70" xfId="0" applyFont="1" applyFill="1" applyBorder="1" applyAlignment="1" applyProtection="1">
      <alignment/>
      <protection locked="0"/>
    </xf>
    <xf numFmtId="179" fontId="85" fillId="40" borderId="43" xfId="0" applyNumberFormat="1" applyFont="1" applyFill="1" applyBorder="1" applyAlignment="1" applyProtection="1">
      <alignment horizontal="left"/>
      <protection locked="0"/>
    </xf>
    <xf numFmtId="6" fontId="98" fillId="40" borderId="74" xfId="58" applyFont="1" applyFill="1" applyBorder="1" applyAlignment="1" applyProtection="1">
      <alignment horizontal="right"/>
      <protection locked="0"/>
    </xf>
    <xf numFmtId="56" fontId="98" fillId="40" borderId="75" xfId="0" applyNumberFormat="1" applyFont="1" applyFill="1" applyBorder="1" applyAlignment="1" applyProtection="1">
      <alignment horizontal="right"/>
      <protection locked="0"/>
    </xf>
    <xf numFmtId="38" fontId="85" fillId="40" borderId="68" xfId="49" applyFont="1" applyFill="1" applyBorder="1" applyAlignment="1" applyProtection="1">
      <alignment horizontal="left"/>
      <protection locked="0"/>
    </xf>
    <xf numFmtId="6" fontId="114" fillId="40" borderId="76" xfId="58" applyFont="1" applyFill="1" applyBorder="1" applyAlignment="1" applyProtection="1">
      <alignment horizontal="right"/>
      <protection locked="0"/>
    </xf>
    <xf numFmtId="179" fontId="85" fillId="40" borderId="70" xfId="0" applyNumberFormat="1" applyFont="1" applyFill="1" applyBorder="1" applyAlignment="1" applyProtection="1">
      <alignment horizontal="left"/>
      <protection locked="0"/>
    </xf>
    <xf numFmtId="56" fontId="98" fillId="40" borderId="77" xfId="0" applyNumberFormat="1" applyFont="1" applyFill="1" applyBorder="1" applyAlignment="1" applyProtection="1">
      <alignment horizontal="right"/>
      <protection locked="0"/>
    </xf>
    <xf numFmtId="38" fontId="7" fillId="40" borderId="38" xfId="49" applyFont="1" applyFill="1" applyBorder="1" applyAlignment="1" applyProtection="1">
      <alignment horizontal="left"/>
      <protection locked="0"/>
    </xf>
    <xf numFmtId="6" fontId="92" fillId="40" borderId="74" xfId="58" applyFont="1" applyFill="1" applyBorder="1" applyAlignment="1" applyProtection="1">
      <alignment horizontal="right"/>
      <protection locked="0"/>
    </xf>
    <xf numFmtId="179" fontId="92" fillId="40" borderId="75" xfId="49" applyNumberFormat="1" applyFont="1" applyFill="1" applyBorder="1" applyAlignment="1" applyProtection="1">
      <alignment horizontal="right"/>
      <protection locked="0"/>
    </xf>
    <xf numFmtId="0" fontId="84" fillId="40" borderId="88" xfId="0" applyFont="1" applyFill="1" applyBorder="1" applyAlignment="1" applyProtection="1">
      <alignment vertical="center"/>
      <protection locked="0"/>
    </xf>
    <xf numFmtId="0" fontId="84" fillId="40" borderId="94" xfId="0" applyFont="1" applyFill="1" applyBorder="1" applyAlignment="1" applyProtection="1">
      <alignment vertical="center"/>
      <protection locked="0"/>
    </xf>
    <xf numFmtId="6" fontId="5" fillId="40" borderId="90" xfId="58" applyFont="1" applyFill="1" applyBorder="1" applyAlignment="1" applyProtection="1">
      <alignment/>
      <protection locked="0"/>
    </xf>
    <xf numFmtId="0" fontId="84" fillId="40" borderId="89" xfId="0" applyFont="1" applyFill="1" applyBorder="1" applyAlignment="1" applyProtection="1">
      <alignment vertical="center"/>
      <protection locked="0"/>
    </xf>
    <xf numFmtId="0" fontId="84" fillId="40" borderId="95" xfId="0" applyFont="1" applyFill="1" applyBorder="1" applyAlignment="1" applyProtection="1">
      <alignment vertical="center"/>
      <protection locked="0"/>
    </xf>
    <xf numFmtId="0" fontId="84" fillId="40" borderId="96" xfId="0" applyFont="1" applyFill="1" applyBorder="1" applyAlignment="1" applyProtection="1">
      <alignment vertical="center"/>
      <protection locked="0"/>
    </xf>
    <xf numFmtId="0" fontId="84" fillId="40" borderId="97" xfId="0" applyFont="1" applyFill="1" applyBorder="1" applyAlignment="1" applyProtection="1">
      <alignment vertical="center"/>
      <protection locked="0"/>
    </xf>
    <xf numFmtId="6" fontId="100" fillId="40" borderId="91" xfId="58" applyFont="1" applyFill="1" applyBorder="1" applyAlignment="1" applyProtection="1">
      <alignment/>
      <protection locked="0"/>
    </xf>
    <xf numFmtId="0" fontId="84" fillId="40" borderId="92" xfId="0" applyFont="1" applyFill="1" applyBorder="1" applyAlignment="1" applyProtection="1">
      <alignment vertical="center"/>
      <protection locked="0"/>
    </xf>
    <xf numFmtId="0" fontId="84" fillId="40" borderId="98" xfId="0" applyFont="1" applyFill="1" applyBorder="1" applyAlignment="1" applyProtection="1">
      <alignment vertical="center"/>
      <protection locked="0"/>
    </xf>
    <xf numFmtId="6" fontId="5" fillId="40" borderId="98" xfId="58" applyFont="1" applyFill="1" applyBorder="1" applyAlignment="1" applyProtection="1">
      <alignment/>
      <protection locked="0"/>
    </xf>
    <xf numFmtId="6" fontId="5" fillId="40" borderId="94" xfId="58" applyFont="1" applyFill="1" applyBorder="1" applyAlignment="1" applyProtection="1">
      <alignment/>
      <protection locked="0"/>
    </xf>
    <xf numFmtId="6" fontId="100" fillId="40" borderId="95" xfId="58" applyFont="1" applyFill="1" applyBorder="1" applyAlignment="1" applyProtection="1">
      <alignment/>
      <protection locked="0"/>
    </xf>
    <xf numFmtId="6" fontId="5" fillId="40" borderId="95" xfId="58" applyFont="1" applyFill="1" applyBorder="1" applyAlignment="1" applyProtection="1">
      <alignment/>
      <protection locked="0"/>
    </xf>
    <xf numFmtId="6" fontId="100" fillId="40" borderId="66" xfId="58" applyFont="1" applyFill="1" applyBorder="1" applyAlignment="1" applyProtection="1">
      <alignment horizontal="right"/>
      <protection locked="0"/>
    </xf>
    <xf numFmtId="6" fontId="5" fillId="40" borderId="66" xfId="58" applyFont="1" applyFill="1" applyBorder="1" applyAlignment="1" applyProtection="1">
      <alignment horizontal="right"/>
      <protection locked="0"/>
    </xf>
    <xf numFmtId="0" fontId="84" fillId="40" borderId="93" xfId="0" applyFont="1" applyFill="1" applyBorder="1" applyAlignment="1" applyProtection="1">
      <alignment vertical="center"/>
      <protection locked="0"/>
    </xf>
    <xf numFmtId="0" fontId="84" fillId="40" borderId="99" xfId="0" applyFont="1" applyFill="1" applyBorder="1" applyAlignment="1" applyProtection="1">
      <alignment vertical="center"/>
      <protection locked="0"/>
    </xf>
    <xf numFmtId="6" fontId="5" fillId="40" borderId="67" xfId="58" applyFont="1" applyFill="1" applyBorder="1" applyAlignment="1" applyProtection="1">
      <alignment horizontal="right"/>
      <protection locked="0"/>
    </xf>
    <xf numFmtId="179" fontId="7" fillId="41" borderId="38" xfId="0" applyNumberFormat="1" applyFont="1" applyFill="1" applyBorder="1" applyAlignment="1" applyProtection="1">
      <alignment horizontal="left"/>
      <protection locked="0"/>
    </xf>
    <xf numFmtId="6" fontId="7" fillId="41" borderId="100" xfId="58" applyFont="1" applyFill="1" applyBorder="1" applyAlignment="1" applyProtection="1">
      <alignment horizontal="right"/>
      <protection locked="0"/>
    </xf>
    <xf numFmtId="179" fontId="7" fillId="41" borderId="68" xfId="0" applyNumberFormat="1" applyFont="1" applyFill="1" applyBorder="1" applyAlignment="1" applyProtection="1">
      <alignment horizontal="left"/>
      <protection locked="0"/>
    </xf>
    <xf numFmtId="6" fontId="7" fillId="41" borderId="101" xfId="58" applyFont="1" applyFill="1" applyBorder="1" applyAlignment="1" applyProtection="1">
      <alignment horizontal="right"/>
      <protection locked="0"/>
    </xf>
    <xf numFmtId="0" fontId="104" fillId="41" borderId="68" xfId="0" applyFont="1" applyFill="1" applyBorder="1" applyAlignment="1" applyProtection="1">
      <alignment/>
      <protection locked="0"/>
    </xf>
    <xf numFmtId="6" fontId="7" fillId="41" borderId="68" xfId="58" applyFont="1" applyFill="1" applyBorder="1" applyAlignment="1" applyProtection="1">
      <alignment horizontal="left"/>
      <protection locked="0"/>
    </xf>
    <xf numFmtId="179" fontId="7" fillId="41" borderId="43" xfId="0" applyNumberFormat="1" applyFont="1" applyFill="1" applyBorder="1" applyAlignment="1" applyProtection="1">
      <alignment horizontal="left"/>
      <protection locked="0"/>
    </xf>
    <xf numFmtId="6" fontId="7" fillId="41" borderId="102" xfId="58" applyFont="1" applyFill="1" applyBorder="1" applyAlignment="1" applyProtection="1">
      <alignment horizontal="right"/>
      <protection locked="0"/>
    </xf>
    <xf numFmtId="6" fontId="98" fillId="41" borderId="20" xfId="58" applyFont="1" applyFill="1" applyBorder="1" applyAlignment="1" applyProtection="1">
      <alignment horizontal="right"/>
      <protection locked="0"/>
    </xf>
    <xf numFmtId="6" fontId="98" fillId="41" borderId="18" xfId="58" applyFont="1" applyFill="1" applyBorder="1" applyAlignment="1" applyProtection="1">
      <alignment horizontal="right"/>
      <protection locked="0"/>
    </xf>
    <xf numFmtId="179" fontId="98" fillId="41" borderId="68" xfId="0" applyNumberFormat="1" applyFont="1" applyFill="1" applyBorder="1" applyAlignment="1" applyProtection="1">
      <alignment horizontal="left"/>
      <protection locked="0"/>
    </xf>
    <xf numFmtId="56" fontId="98" fillId="41" borderId="69" xfId="0" applyNumberFormat="1" applyFont="1" applyFill="1" applyBorder="1" applyAlignment="1" applyProtection="1">
      <alignment horizontal="right"/>
      <protection locked="0"/>
    </xf>
    <xf numFmtId="6" fontId="16" fillId="41" borderId="18" xfId="58" applyFont="1" applyFill="1" applyBorder="1" applyAlignment="1" applyProtection="1">
      <alignment horizontal="right" wrapText="1"/>
      <protection locked="0"/>
    </xf>
    <xf numFmtId="38" fontId="7" fillId="41" borderId="68" xfId="49" applyFont="1" applyFill="1" applyBorder="1" applyAlignment="1" applyProtection="1">
      <alignment horizontal="left"/>
      <protection locked="0"/>
    </xf>
    <xf numFmtId="179" fontId="16" fillId="41" borderId="69" xfId="49" applyNumberFormat="1" applyFont="1" applyFill="1" applyBorder="1" applyAlignment="1" applyProtection="1">
      <alignment horizontal="right"/>
      <protection locked="0"/>
    </xf>
    <xf numFmtId="6" fontId="92" fillId="41" borderId="18" xfId="58" applyFont="1" applyFill="1" applyBorder="1" applyAlignment="1" applyProtection="1">
      <alignment horizontal="right"/>
      <protection locked="0"/>
    </xf>
    <xf numFmtId="179" fontId="92" fillId="41" borderId="69" xfId="49" applyNumberFormat="1" applyFont="1" applyFill="1" applyBorder="1" applyAlignment="1" applyProtection="1">
      <alignment horizontal="right"/>
      <protection locked="0"/>
    </xf>
    <xf numFmtId="6" fontId="98" fillId="41" borderId="23" xfId="58" applyFont="1" applyFill="1" applyBorder="1" applyAlignment="1" applyProtection="1">
      <alignment horizontal="right"/>
      <protection locked="0"/>
    </xf>
    <xf numFmtId="6" fontId="114" fillId="41" borderId="22" xfId="58" applyFont="1" applyFill="1" applyBorder="1" applyAlignment="1" applyProtection="1">
      <alignment horizontal="right"/>
      <protection locked="0"/>
    </xf>
    <xf numFmtId="6" fontId="16" fillId="41" borderId="43" xfId="58" applyFont="1" applyFill="1" applyBorder="1" applyAlignment="1" applyProtection="1">
      <alignment horizontal="left"/>
      <protection locked="0"/>
    </xf>
    <xf numFmtId="56" fontId="98" fillId="41" borderId="62" xfId="0" applyNumberFormat="1" applyFont="1" applyFill="1" applyBorder="1" applyAlignment="1" applyProtection="1">
      <alignment horizontal="right"/>
      <protection locked="0"/>
    </xf>
    <xf numFmtId="6" fontId="16" fillId="41" borderId="22" xfId="58" applyFont="1" applyFill="1" applyBorder="1" applyAlignment="1" applyProtection="1">
      <alignment horizontal="right" wrapText="1"/>
      <protection locked="0"/>
    </xf>
    <xf numFmtId="38" fontId="7" fillId="41" borderId="43" xfId="49" applyFont="1" applyFill="1" applyBorder="1" applyAlignment="1" applyProtection="1">
      <alignment horizontal="left"/>
      <protection locked="0"/>
    </xf>
    <xf numFmtId="179" fontId="16" fillId="41" borderId="62" xfId="49" applyNumberFormat="1" applyFont="1" applyFill="1" applyBorder="1" applyAlignment="1" applyProtection="1">
      <alignment horizontal="right"/>
      <protection locked="0"/>
    </xf>
    <xf numFmtId="6" fontId="92" fillId="41" borderId="22" xfId="58" applyFont="1" applyFill="1" applyBorder="1" applyAlignment="1" applyProtection="1">
      <alignment horizontal="right" wrapText="1"/>
      <protection locked="0"/>
    </xf>
    <xf numFmtId="179" fontId="92" fillId="41" borderId="62" xfId="49" applyNumberFormat="1" applyFont="1" applyFill="1" applyBorder="1" applyAlignment="1" applyProtection="1">
      <alignment horizontal="right"/>
      <protection locked="0"/>
    </xf>
    <xf numFmtId="6" fontId="98" fillId="41" borderId="25" xfId="58" applyFont="1" applyFill="1" applyBorder="1" applyAlignment="1" applyProtection="1">
      <alignment horizontal="right"/>
      <protection locked="0"/>
    </xf>
    <xf numFmtId="0" fontId="79" fillId="41" borderId="72" xfId="0" applyFont="1" applyFill="1" applyBorder="1" applyAlignment="1" applyProtection="1">
      <alignment/>
      <protection locked="0"/>
    </xf>
    <xf numFmtId="56" fontId="98" fillId="41" borderId="73" xfId="0" applyNumberFormat="1" applyFont="1" applyFill="1" applyBorder="1" applyAlignment="1" applyProtection="1">
      <alignment horizontal="right"/>
      <protection locked="0"/>
    </xf>
    <xf numFmtId="6" fontId="16" fillId="41" borderId="74" xfId="58" applyFont="1" applyFill="1" applyBorder="1" applyAlignment="1" applyProtection="1">
      <alignment horizontal="right" wrapText="1"/>
      <protection locked="0"/>
    </xf>
    <xf numFmtId="38" fontId="7" fillId="41" borderId="72" xfId="49" applyFont="1" applyFill="1" applyBorder="1" applyAlignment="1" applyProtection="1">
      <alignment horizontal="left"/>
      <protection locked="0"/>
    </xf>
    <xf numFmtId="6" fontId="92" fillId="41" borderId="25" xfId="58" applyFont="1" applyFill="1" applyBorder="1" applyAlignment="1" applyProtection="1">
      <alignment horizontal="right"/>
      <protection locked="0"/>
    </xf>
    <xf numFmtId="179" fontId="92" fillId="41" borderId="73" xfId="49" applyNumberFormat="1" applyFont="1" applyFill="1" applyBorder="1" applyAlignment="1" applyProtection="1">
      <alignment horizontal="right"/>
      <protection locked="0"/>
    </xf>
    <xf numFmtId="0" fontId="79" fillId="41" borderId="71" xfId="0" applyFont="1" applyFill="1" applyBorder="1" applyAlignment="1" applyProtection="1">
      <alignment/>
      <protection locked="0"/>
    </xf>
    <xf numFmtId="179" fontId="85" fillId="41" borderId="68" xfId="0" applyNumberFormat="1" applyFont="1" applyFill="1" applyBorder="1" applyAlignment="1" applyProtection="1">
      <alignment horizontal="left"/>
      <protection locked="0"/>
    </xf>
    <xf numFmtId="179" fontId="16" fillId="41" borderId="75" xfId="49" applyNumberFormat="1" applyFont="1" applyFill="1" applyBorder="1" applyAlignment="1" applyProtection="1">
      <alignment horizontal="right"/>
      <protection locked="0"/>
    </xf>
    <xf numFmtId="0" fontId="79" fillId="41" borderId="70" xfId="0" applyFont="1" applyFill="1" applyBorder="1" applyAlignment="1" applyProtection="1">
      <alignment/>
      <protection locked="0"/>
    </xf>
    <xf numFmtId="179" fontId="85" fillId="41" borderId="43" xfId="0" applyNumberFormat="1" applyFont="1" applyFill="1" applyBorder="1" applyAlignment="1" applyProtection="1">
      <alignment horizontal="left"/>
      <protection locked="0"/>
    </xf>
    <xf numFmtId="6" fontId="98" fillId="41" borderId="74" xfId="58" applyFont="1" applyFill="1" applyBorder="1" applyAlignment="1" applyProtection="1">
      <alignment horizontal="right"/>
      <protection locked="0"/>
    </xf>
    <xf numFmtId="56" fontId="98" fillId="41" borderId="75" xfId="0" applyNumberFormat="1" applyFont="1" applyFill="1" applyBorder="1" applyAlignment="1" applyProtection="1">
      <alignment horizontal="right"/>
      <protection locked="0"/>
    </xf>
    <xf numFmtId="38" fontId="85" fillId="41" borderId="68" xfId="49" applyFont="1" applyFill="1" applyBorder="1" applyAlignment="1" applyProtection="1">
      <alignment horizontal="left"/>
      <protection locked="0"/>
    </xf>
    <xf numFmtId="6" fontId="114" fillId="41" borderId="76" xfId="58" applyFont="1" applyFill="1" applyBorder="1" applyAlignment="1" applyProtection="1">
      <alignment horizontal="right"/>
      <protection locked="0"/>
    </xf>
    <xf numFmtId="179" fontId="85" fillId="41" borderId="70" xfId="0" applyNumberFormat="1" applyFont="1" applyFill="1" applyBorder="1" applyAlignment="1" applyProtection="1">
      <alignment horizontal="left"/>
      <protection locked="0"/>
    </xf>
    <xf numFmtId="56" fontId="98" fillId="41" borderId="77" xfId="0" applyNumberFormat="1" applyFont="1" applyFill="1" applyBorder="1" applyAlignment="1" applyProtection="1">
      <alignment horizontal="right"/>
      <protection locked="0"/>
    </xf>
    <xf numFmtId="38" fontId="7" fillId="41" borderId="38" xfId="49" applyFont="1" applyFill="1" applyBorder="1" applyAlignment="1" applyProtection="1">
      <alignment horizontal="left"/>
      <protection locked="0"/>
    </xf>
    <xf numFmtId="6" fontId="92" fillId="41" borderId="74" xfId="58" applyFont="1" applyFill="1" applyBorder="1" applyAlignment="1" applyProtection="1">
      <alignment horizontal="right"/>
      <protection locked="0"/>
    </xf>
    <xf numFmtId="179" fontId="92" fillId="41" borderId="75" xfId="49" applyNumberFormat="1" applyFont="1" applyFill="1" applyBorder="1" applyAlignment="1" applyProtection="1">
      <alignment horizontal="right"/>
      <protection locked="0"/>
    </xf>
    <xf numFmtId="0" fontId="84" fillId="41" borderId="88" xfId="0" applyFont="1" applyFill="1" applyBorder="1" applyAlignment="1" applyProtection="1">
      <alignment vertical="center"/>
      <protection locked="0"/>
    </xf>
    <xf numFmtId="0" fontId="84" fillId="41" borderId="94" xfId="0" applyFont="1" applyFill="1" applyBorder="1" applyAlignment="1" applyProtection="1">
      <alignment vertical="center"/>
      <protection locked="0"/>
    </xf>
    <xf numFmtId="6" fontId="5" fillId="41" borderId="90" xfId="58" applyFont="1" applyFill="1" applyBorder="1" applyAlignment="1" applyProtection="1">
      <alignment/>
      <protection locked="0"/>
    </xf>
    <xf numFmtId="0" fontId="84" fillId="41" borderId="89" xfId="0" applyFont="1" applyFill="1" applyBorder="1" applyAlignment="1" applyProtection="1">
      <alignment vertical="center"/>
      <protection locked="0"/>
    </xf>
    <xf numFmtId="0" fontId="84" fillId="41" borderId="95" xfId="0" applyFont="1" applyFill="1" applyBorder="1" applyAlignment="1" applyProtection="1">
      <alignment vertical="center"/>
      <protection locked="0"/>
    </xf>
    <xf numFmtId="0" fontId="84" fillId="41" borderId="96" xfId="0" applyFont="1" applyFill="1" applyBorder="1" applyAlignment="1" applyProtection="1">
      <alignment vertical="center"/>
      <protection locked="0"/>
    </xf>
    <xf numFmtId="0" fontId="84" fillId="41" borderId="97" xfId="0" applyFont="1" applyFill="1" applyBorder="1" applyAlignment="1" applyProtection="1">
      <alignment vertical="center"/>
      <protection locked="0"/>
    </xf>
    <xf numFmtId="6" fontId="100" fillId="41" borderId="91" xfId="58" applyFont="1" applyFill="1" applyBorder="1" applyAlignment="1" applyProtection="1">
      <alignment/>
      <protection locked="0"/>
    </xf>
    <xf numFmtId="0" fontId="84" fillId="41" borderId="92" xfId="0" applyFont="1" applyFill="1" applyBorder="1" applyAlignment="1" applyProtection="1">
      <alignment vertical="center"/>
      <protection locked="0"/>
    </xf>
    <xf numFmtId="0" fontId="84" fillId="41" borderId="98" xfId="0" applyFont="1" applyFill="1" applyBorder="1" applyAlignment="1" applyProtection="1">
      <alignment vertical="center"/>
      <protection locked="0"/>
    </xf>
    <xf numFmtId="6" fontId="5" fillId="41" borderId="98" xfId="58" applyFont="1" applyFill="1" applyBorder="1" applyAlignment="1" applyProtection="1">
      <alignment/>
      <protection locked="0"/>
    </xf>
    <xf numFmtId="6" fontId="5" fillId="41" borderId="94" xfId="58" applyFont="1" applyFill="1" applyBorder="1" applyAlignment="1" applyProtection="1">
      <alignment/>
      <protection locked="0"/>
    </xf>
    <xf numFmtId="6" fontId="100" fillId="41" borderId="95" xfId="58" applyFont="1" applyFill="1" applyBorder="1" applyAlignment="1" applyProtection="1">
      <alignment/>
      <protection locked="0"/>
    </xf>
    <xf numFmtId="6" fontId="5" fillId="41" borderId="95" xfId="58" applyFont="1" applyFill="1" applyBorder="1" applyAlignment="1" applyProtection="1">
      <alignment/>
      <protection locked="0"/>
    </xf>
    <xf numFmtId="6" fontId="100" fillId="41" borderId="66" xfId="58" applyFont="1" applyFill="1" applyBorder="1" applyAlignment="1" applyProtection="1">
      <alignment horizontal="right"/>
      <protection locked="0"/>
    </xf>
    <xf numFmtId="6" fontId="5" fillId="41" borderId="66" xfId="58" applyFont="1" applyFill="1" applyBorder="1" applyAlignment="1" applyProtection="1">
      <alignment horizontal="right"/>
      <protection locked="0"/>
    </xf>
    <xf numFmtId="0" fontId="84" fillId="41" borderId="93" xfId="0" applyFont="1" applyFill="1" applyBorder="1" applyAlignment="1" applyProtection="1">
      <alignment vertical="center"/>
      <protection locked="0"/>
    </xf>
    <xf numFmtId="0" fontId="84" fillId="41" borderId="99" xfId="0" applyFont="1" applyFill="1" applyBorder="1" applyAlignment="1" applyProtection="1">
      <alignment vertical="center"/>
      <protection locked="0"/>
    </xf>
    <xf numFmtId="6" fontId="5" fillId="41" borderId="67" xfId="58" applyFont="1" applyFill="1" applyBorder="1" applyAlignment="1" applyProtection="1">
      <alignment horizontal="right"/>
      <protection locked="0"/>
    </xf>
    <xf numFmtId="181" fontId="7" fillId="0" borderId="115" xfId="0" applyNumberFormat="1" applyFont="1" applyBorder="1" applyAlignment="1" applyProtection="1">
      <alignment horizontal="center"/>
      <protection locked="0"/>
    </xf>
    <xf numFmtId="181" fontId="7" fillId="0" borderId="71" xfId="0" applyNumberFormat="1" applyFont="1" applyBorder="1" applyAlignment="1" applyProtection="1">
      <alignment horizontal="center"/>
      <protection locked="0"/>
    </xf>
    <xf numFmtId="179" fontId="7" fillId="42" borderId="38" xfId="0" applyNumberFormat="1" applyFont="1" applyFill="1" applyBorder="1" applyAlignment="1" applyProtection="1">
      <alignment horizontal="left"/>
      <protection locked="0"/>
    </xf>
    <xf numFmtId="6" fontId="7" fillId="42" borderId="100" xfId="58" applyFont="1" applyFill="1" applyBorder="1" applyAlignment="1" applyProtection="1">
      <alignment horizontal="right"/>
      <protection locked="0"/>
    </xf>
    <xf numFmtId="179" fontId="7" fillId="42" borderId="68" xfId="0" applyNumberFormat="1" applyFont="1" applyFill="1" applyBorder="1" applyAlignment="1" applyProtection="1">
      <alignment horizontal="left"/>
      <protection locked="0"/>
    </xf>
    <xf numFmtId="6" fontId="7" fillId="42" borderId="101" xfId="58" applyFont="1" applyFill="1" applyBorder="1" applyAlignment="1" applyProtection="1">
      <alignment horizontal="right"/>
      <protection locked="0"/>
    </xf>
    <xf numFmtId="0" fontId="104" fillId="42" borderId="68" xfId="0" applyFont="1" applyFill="1" applyBorder="1" applyAlignment="1" applyProtection="1">
      <alignment/>
      <protection locked="0"/>
    </xf>
    <xf numFmtId="6" fontId="7" fillId="42" borderId="68" xfId="58" applyFont="1" applyFill="1" applyBorder="1" applyAlignment="1" applyProtection="1">
      <alignment horizontal="left"/>
      <protection locked="0"/>
    </xf>
    <xf numFmtId="179" fontId="7" fillId="42" borderId="43" xfId="0" applyNumberFormat="1" applyFont="1" applyFill="1" applyBorder="1" applyAlignment="1" applyProtection="1">
      <alignment horizontal="left"/>
      <protection locked="0"/>
    </xf>
    <xf numFmtId="6" fontId="7" fillId="42" borderId="102" xfId="58" applyFont="1" applyFill="1" applyBorder="1" applyAlignment="1" applyProtection="1">
      <alignment horizontal="right"/>
      <protection locked="0"/>
    </xf>
    <xf numFmtId="6" fontId="98" fillId="42" borderId="18" xfId="58" applyFont="1" applyFill="1" applyBorder="1" applyAlignment="1" applyProtection="1">
      <alignment horizontal="right"/>
      <protection locked="0"/>
    </xf>
    <xf numFmtId="179" fontId="98" fillId="42" borderId="68" xfId="0" applyNumberFormat="1" applyFont="1" applyFill="1" applyBorder="1" applyAlignment="1" applyProtection="1">
      <alignment horizontal="left"/>
      <protection locked="0"/>
    </xf>
    <xf numFmtId="56" fontId="98" fillId="42" borderId="69" xfId="0" applyNumberFormat="1" applyFont="1" applyFill="1" applyBorder="1" applyAlignment="1" applyProtection="1">
      <alignment horizontal="right"/>
      <protection locked="0"/>
    </xf>
    <xf numFmtId="6" fontId="16" fillId="42" borderId="18" xfId="58" applyFont="1" applyFill="1" applyBorder="1" applyAlignment="1" applyProtection="1">
      <alignment horizontal="right" wrapText="1"/>
      <protection locked="0"/>
    </xf>
    <xf numFmtId="38" fontId="7" fillId="42" borderId="68" xfId="49" applyFont="1" applyFill="1" applyBorder="1" applyAlignment="1" applyProtection="1">
      <alignment horizontal="left"/>
      <protection locked="0"/>
    </xf>
    <xf numFmtId="179" fontId="16" fillId="42" borderId="69" xfId="49" applyNumberFormat="1" applyFont="1" applyFill="1" applyBorder="1" applyAlignment="1" applyProtection="1">
      <alignment horizontal="right"/>
      <protection locked="0"/>
    </xf>
    <xf numFmtId="6" fontId="92" fillId="42" borderId="18" xfId="58" applyFont="1" applyFill="1" applyBorder="1" applyAlignment="1" applyProtection="1">
      <alignment horizontal="right"/>
      <protection locked="0"/>
    </xf>
    <xf numFmtId="179" fontId="92" fillId="42" borderId="69" xfId="49" applyNumberFormat="1" applyFont="1" applyFill="1" applyBorder="1" applyAlignment="1" applyProtection="1">
      <alignment horizontal="right"/>
      <protection locked="0"/>
    </xf>
    <xf numFmtId="6" fontId="114" fillId="42" borderId="22" xfId="58" applyFont="1" applyFill="1" applyBorder="1" applyAlignment="1" applyProtection="1">
      <alignment horizontal="right"/>
      <protection locked="0"/>
    </xf>
    <xf numFmtId="6" fontId="16" fillId="42" borderId="43" xfId="58" applyFont="1" applyFill="1" applyBorder="1" applyAlignment="1" applyProtection="1">
      <alignment horizontal="left"/>
      <protection locked="0"/>
    </xf>
    <xf numFmtId="56" fontId="98" fillId="42" borderId="62" xfId="0" applyNumberFormat="1" applyFont="1" applyFill="1" applyBorder="1" applyAlignment="1" applyProtection="1">
      <alignment horizontal="right"/>
      <protection locked="0"/>
    </xf>
    <xf numFmtId="6" fontId="16" fillId="42" borderId="22" xfId="58" applyFont="1" applyFill="1" applyBorder="1" applyAlignment="1" applyProtection="1">
      <alignment horizontal="right" wrapText="1"/>
      <protection locked="0"/>
    </xf>
    <xf numFmtId="38" fontId="7" fillId="42" borderId="43" xfId="49" applyFont="1" applyFill="1" applyBorder="1" applyAlignment="1" applyProtection="1">
      <alignment horizontal="left"/>
      <protection locked="0"/>
    </xf>
    <xf numFmtId="179" fontId="16" fillId="42" borderId="62" xfId="49" applyNumberFormat="1" applyFont="1" applyFill="1" applyBorder="1" applyAlignment="1" applyProtection="1">
      <alignment horizontal="right"/>
      <protection locked="0"/>
    </xf>
    <xf numFmtId="6" fontId="92" fillId="42" borderId="22" xfId="58" applyFont="1" applyFill="1" applyBorder="1" applyAlignment="1" applyProtection="1">
      <alignment horizontal="right" wrapText="1"/>
      <protection locked="0"/>
    </xf>
    <xf numFmtId="179" fontId="92" fillId="42" borderId="62" xfId="49" applyNumberFormat="1" applyFont="1" applyFill="1" applyBorder="1" applyAlignment="1" applyProtection="1">
      <alignment horizontal="right"/>
      <protection locked="0"/>
    </xf>
    <xf numFmtId="0" fontId="79" fillId="42" borderId="72" xfId="0" applyFont="1" applyFill="1" applyBorder="1" applyAlignment="1" applyProtection="1">
      <alignment/>
      <protection locked="0"/>
    </xf>
    <xf numFmtId="56" fontId="98" fillId="42" borderId="73" xfId="0" applyNumberFormat="1" applyFont="1" applyFill="1" applyBorder="1" applyAlignment="1" applyProtection="1">
      <alignment horizontal="right"/>
      <protection locked="0"/>
    </xf>
    <xf numFmtId="6" fontId="16" fillId="42" borderId="74" xfId="58" applyFont="1" applyFill="1" applyBorder="1" applyAlignment="1" applyProtection="1">
      <alignment horizontal="right" wrapText="1"/>
      <protection locked="0"/>
    </xf>
    <xf numFmtId="38" fontId="7" fillId="42" borderId="72" xfId="49" applyFont="1" applyFill="1" applyBorder="1" applyAlignment="1" applyProtection="1">
      <alignment horizontal="left"/>
      <protection locked="0"/>
    </xf>
    <xf numFmtId="6" fontId="92" fillId="42" borderId="25" xfId="58" applyFont="1" applyFill="1" applyBorder="1" applyAlignment="1" applyProtection="1">
      <alignment horizontal="right"/>
      <protection locked="0"/>
    </xf>
    <xf numFmtId="179" fontId="92" fillId="42" borderId="73" xfId="49" applyNumberFormat="1" applyFont="1" applyFill="1" applyBorder="1" applyAlignment="1" applyProtection="1">
      <alignment horizontal="right"/>
      <protection locked="0"/>
    </xf>
    <xf numFmtId="0" fontId="79" fillId="42" borderId="71" xfId="0" applyFont="1" applyFill="1" applyBorder="1" applyAlignment="1" applyProtection="1">
      <alignment/>
      <protection locked="0"/>
    </xf>
    <xf numFmtId="179" fontId="85" fillId="42" borderId="68" xfId="0" applyNumberFormat="1" applyFont="1" applyFill="1" applyBorder="1" applyAlignment="1" applyProtection="1">
      <alignment horizontal="left"/>
      <protection locked="0"/>
    </xf>
    <xf numFmtId="179" fontId="16" fillId="42" borderId="75" xfId="49" applyNumberFormat="1" applyFont="1" applyFill="1" applyBorder="1" applyAlignment="1" applyProtection="1">
      <alignment horizontal="right"/>
      <protection locked="0"/>
    </xf>
    <xf numFmtId="0" fontId="79" fillId="42" borderId="70" xfId="0" applyFont="1" applyFill="1" applyBorder="1" applyAlignment="1" applyProtection="1">
      <alignment/>
      <protection locked="0"/>
    </xf>
    <xf numFmtId="179" fontId="85" fillId="42" borderId="43" xfId="0" applyNumberFormat="1" applyFont="1" applyFill="1" applyBorder="1" applyAlignment="1" applyProtection="1">
      <alignment horizontal="left"/>
      <protection locked="0"/>
    </xf>
    <xf numFmtId="6" fontId="98" fillId="42" borderId="74" xfId="58" applyFont="1" applyFill="1" applyBorder="1" applyAlignment="1" applyProtection="1">
      <alignment horizontal="right"/>
      <protection locked="0"/>
    </xf>
    <xf numFmtId="56" fontId="98" fillId="42" borderId="75" xfId="0" applyNumberFormat="1" applyFont="1" applyFill="1" applyBorder="1" applyAlignment="1" applyProtection="1">
      <alignment horizontal="right"/>
      <protection locked="0"/>
    </xf>
    <xf numFmtId="38" fontId="85" fillId="42" borderId="68" xfId="49" applyFont="1" applyFill="1" applyBorder="1" applyAlignment="1" applyProtection="1">
      <alignment horizontal="left"/>
      <protection locked="0"/>
    </xf>
    <xf numFmtId="6" fontId="114" fillId="42" borderId="76" xfId="58" applyFont="1" applyFill="1" applyBorder="1" applyAlignment="1" applyProtection="1">
      <alignment horizontal="right"/>
      <protection locked="0"/>
    </xf>
    <xf numFmtId="179" fontId="85" fillId="42" borderId="70" xfId="0" applyNumberFormat="1" applyFont="1" applyFill="1" applyBorder="1" applyAlignment="1" applyProtection="1">
      <alignment horizontal="left"/>
      <protection locked="0"/>
    </xf>
    <xf numFmtId="56" fontId="98" fillId="42" borderId="77" xfId="0" applyNumberFormat="1" applyFont="1" applyFill="1" applyBorder="1" applyAlignment="1" applyProtection="1">
      <alignment horizontal="right"/>
      <protection locked="0"/>
    </xf>
    <xf numFmtId="38" fontId="7" fillId="42" borderId="38" xfId="49" applyFont="1" applyFill="1" applyBorder="1" applyAlignment="1" applyProtection="1">
      <alignment horizontal="left"/>
      <protection locked="0"/>
    </xf>
    <xf numFmtId="6" fontId="92" fillId="42" borderId="74" xfId="58" applyFont="1" applyFill="1" applyBorder="1" applyAlignment="1" applyProtection="1">
      <alignment horizontal="right"/>
      <protection locked="0"/>
    </xf>
    <xf numFmtId="179" fontId="92" fillId="42" borderId="75" xfId="49" applyNumberFormat="1" applyFont="1" applyFill="1" applyBorder="1" applyAlignment="1" applyProtection="1">
      <alignment horizontal="right"/>
      <protection locked="0"/>
    </xf>
    <xf numFmtId="0" fontId="79" fillId="42" borderId="103" xfId="0" applyFont="1" applyFill="1" applyBorder="1" applyAlignment="1" applyProtection="1">
      <alignment/>
      <protection locked="0"/>
    </xf>
    <xf numFmtId="0" fontId="84" fillId="42" borderId="88" xfId="0" applyFont="1" applyFill="1" applyBorder="1" applyAlignment="1" applyProtection="1">
      <alignment vertical="center"/>
      <protection locked="0"/>
    </xf>
    <xf numFmtId="0" fontId="84" fillId="42" borderId="94" xfId="0" applyFont="1" applyFill="1" applyBorder="1" applyAlignment="1" applyProtection="1">
      <alignment vertical="center"/>
      <protection locked="0"/>
    </xf>
    <xf numFmtId="6" fontId="5" fillId="42" borderId="90" xfId="58" applyFont="1" applyFill="1" applyBorder="1" applyAlignment="1" applyProtection="1">
      <alignment/>
      <protection locked="0"/>
    </xf>
    <xf numFmtId="0" fontId="84" fillId="42" borderId="89" xfId="0" applyFont="1" applyFill="1" applyBorder="1" applyAlignment="1" applyProtection="1">
      <alignment vertical="center"/>
      <protection locked="0"/>
    </xf>
    <xf numFmtId="0" fontId="84" fillId="42" borderId="95" xfId="0" applyFont="1" applyFill="1" applyBorder="1" applyAlignment="1" applyProtection="1">
      <alignment vertical="center"/>
      <protection locked="0"/>
    </xf>
    <xf numFmtId="0" fontId="84" fillId="42" borderId="96" xfId="0" applyFont="1" applyFill="1" applyBorder="1" applyAlignment="1" applyProtection="1">
      <alignment vertical="center"/>
      <protection locked="0"/>
    </xf>
    <xf numFmtId="0" fontId="84" fillId="42" borderId="97" xfId="0" applyFont="1" applyFill="1" applyBorder="1" applyAlignment="1" applyProtection="1">
      <alignment vertical="center"/>
      <protection locked="0"/>
    </xf>
    <xf numFmtId="6" fontId="100" fillId="42" borderId="91" xfId="58" applyFont="1" applyFill="1" applyBorder="1" applyAlignment="1" applyProtection="1">
      <alignment/>
      <protection locked="0"/>
    </xf>
    <xf numFmtId="0" fontId="84" fillId="42" borderId="92" xfId="0" applyFont="1" applyFill="1" applyBorder="1" applyAlignment="1" applyProtection="1">
      <alignment vertical="center"/>
      <protection locked="0"/>
    </xf>
    <xf numFmtId="0" fontId="84" fillId="42" borderId="98" xfId="0" applyFont="1" applyFill="1" applyBorder="1" applyAlignment="1" applyProtection="1">
      <alignment vertical="center"/>
      <protection locked="0"/>
    </xf>
    <xf numFmtId="6" fontId="5" fillId="42" borderId="98" xfId="58" applyFont="1" applyFill="1" applyBorder="1" applyAlignment="1" applyProtection="1">
      <alignment/>
      <protection locked="0"/>
    </xf>
    <xf numFmtId="6" fontId="5" fillId="42" borderId="94" xfId="58" applyFont="1" applyFill="1" applyBorder="1" applyAlignment="1" applyProtection="1">
      <alignment/>
      <protection locked="0"/>
    </xf>
    <xf numFmtId="6" fontId="100" fillId="42" borderId="95" xfId="58" applyFont="1" applyFill="1" applyBorder="1" applyAlignment="1" applyProtection="1">
      <alignment/>
      <protection locked="0"/>
    </xf>
    <xf numFmtId="6" fontId="5" fillId="42" borderId="95" xfId="58" applyFont="1" applyFill="1" applyBorder="1" applyAlignment="1" applyProtection="1">
      <alignment/>
      <protection locked="0"/>
    </xf>
    <xf numFmtId="6" fontId="100" fillId="42" borderId="66" xfId="58" applyFont="1" applyFill="1" applyBorder="1" applyAlignment="1" applyProtection="1">
      <alignment horizontal="right"/>
      <protection locked="0"/>
    </xf>
    <xf numFmtId="6" fontId="5" fillId="42" borderId="66" xfId="58" applyFont="1" applyFill="1" applyBorder="1" applyAlignment="1" applyProtection="1">
      <alignment horizontal="right"/>
      <protection locked="0"/>
    </xf>
    <xf numFmtId="0" fontId="84" fillId="42" borderId="93" xfId="0" applyFont="1" applyFill="1" applyBorder="1" applyAlignment="1" applyProtection="1">
      <alignment vertical="center"/>
      <protection locked="0"/>
    </xf>
    <xf numFmtId="0" fontId="84" fillId="42" borderId="99" xfId="0" applyFont="1" applyFill="1" applyBorder="1" applyAlignment="1" applyProtection="1">
      <alignment vertical="center"/>
      <protection locked="0"/>
    </xf>
    <xf numFmtId="6" fontId="5" fillId="42" borderId="67" xfId="58" applyFont="1" applyFill="1" applyBorder="1" applyAlignment="1" applyProtection="1">
      <alignment horizontal="right"/>
      <protection locked="0"/>
    </xf>
    <xf numFmtId="6" fontId="5" fillId="33" borderId="90" xfId="58" applyFont="1" applyFill="1" applyBorder="1" applyAlignment="1" applyProtection="1">
      <alignment/>
      <protection locked="0"/>
    </xf>
    <xf numFmtId="6" fontId="100" fillId="33" borderId="66" xfId="58" applyFont="1" applyFill="1" applyBorder="1" applyAlignment="1" applyProtection="1">
      <alignment horizontal="right"/>
      <protection locked="0"/>
    </xf>
    <xf numFmtId="6" fontId="5" fillId="33" borderId="66" xfId="58" applyFont="1" applyFill="1" applyBorder="1" applyAlignment="1" applyProtection="1">
      <alignment horizontal="right"/>
      <protection locked="0"/>
    </xf>
    <xf numFmtId="6" fontId="5" fillId="33" borderId="67" xfId="58" applyFont="1" applyFill="1" applyBorder="1" applyAlignment="1" applyProtection="1">
      <alignment horizontal="right"/>
      <protection locked="0"/>
    </xf>
    <xf numFmtId="0" fontId="79" fillId="33" borderId="103" xfId="0" applyFont="1" applyFill="1" applyBorder="1" applyAlignment="1" applyProtection="1">
      <alignment/>
      <protection locked="0"/>
    </xf>
    <xf numFmtId="6" fontId="5" fillId="34" borderId="65" xfId="58" applyFont="1" applyFill="1" applyBorder="1" applyAlignment="1" applyProtection="1">
      <alignment/>
      <protection locked="0"/>
    </xf>
    <xf numFmtId="6" fontId="5" fillId="34" borderId="57" xfId="58" applyFont="1" applyFill="1" applyBorder="1" applyAlignment="1" applyProtection="1">
      <alignment/>
      <protection locked="0"/>
    </xf>
    <xf numFmtId="6" fontId="5" fillId="36" borderId="66" xfId="58" applyFont="1" applyFill="1" applyBorder="1" applyAlignment="1" applyProtection="1">
      <alignment/>
      <protection locked="0"/>
    </xf>
    <xf numFmtId="0" fontId="79" fillId="38" borderId="103" xfId="0" applyFont="1" applyFill="1" applyBorder="1" applyAlignment="1" applyProtection="1">
      <alignment/>
      <protection locked="0"/>
    </xf>
    <xf numFmtId="0" fontId="79" fillId="39" borderId="103" xfId="0" applyFont="1" applyFill="1" applyBorder="1" applyAlignment="1" applyProtection="1">
      <alignment/>
      <protection locked="0"/>
    </xf>
    <xf numFmtId="0" fontId="79" fillId="40" borderId="103" xfId="0" applyFont="1" applyFill="1" applyBorder="1" applyAlignment="1" applyProtection="1">
      <alignment/>
      <protection locked="0"/>
    </xf>
    <xf numFmtId="0" fontId="79" fillId="41" borderId="103" xfId="0" applyFont="1" applyFill="1" applyBorder="1" applyAlignment="1" applyProtection="1">
      <alignment/>
      <protection locked="0"/>
    </xf>
    <xf numFmtId="0" fontId="84" fillId="34" borderId="88" xfId="0" applyFont="1" applyFill="1" applyBorder="1" applyAlignment="1" applyProtection="1">
      <alignment/>
      <protection locked="0"/>
    </xf>
    <xf numFmtId="0" fontId="84" fillId="34" borderId="89" xfId="0" applyFont="1" applyFill="1" applyBorder="1" applyAlignment="1" applyProtection="1">
      <alignment/>
      <protection locked="0"/>
    </xf>
    <xf numFmtId="0" fontId="84" fillId="34" borderId="96" xfId="0" applyFont="1" applyFill="1" applyBorder="1" applyAlignment="1" applyProtection="1">
      <alignment/>
      <protection locked="0"/>
    </xf>
    <xf numFmtId="56" fontId="84" fillId="34" borderId="88" xfId="0" applyNumberFormat="1" applyFont="1" applyFill="1" applyBorder="1" applyAlignment="1" applyProtection="1">
      <alignment/>
      <protection locked="0"/>
    </xf>
    <xf numFmtId="6" fontId="84" fillId="0" borderId="90" xfId="58" applyFont="1" applyBorder="1" applyAlignment="1" applyProtection="1">
      <alignment/>
      <protection/>
    </xf>
    <xf numFmtId="179" fontId="16" fillId="34" borderId="68" xfId="0" applyNumberFormat="1" applyFont="1" applyFill="1" applyBorder="1" applyAlignment="1" applyProtection="1">
      <alignment horizontal="left"/>
      <protection locked="0"/>
    </xf>
    <xf numFmtId="0" fontId="108" fillId="34" borderId="72" xfId="0" applyFont="1" applyFill="1" applyBorder="1" applyAlignment="1" applyProtection="1">
      <alignment/>
      <protection locked="0"/>
    </xf>
    <xf numFmtId="0" fontId="108" fillId="34" borderId="68" xfId="0" applyFont="1" applyFill="1" applyBorder="1" applyAlignment="1" applyProtection="1">
      <alignment/>
      <protection locked="0"/>
    </xf>
    <xf numFmtId="0" fontId="108" fillId="0" borderId="0" xfId="0" applyFont="1" applyBorder="1" applyAlignment="1" applyProtection="1">
      <alignment horizontal="center" vertical="center"/>
      <protection locked="0"/>
    </xf>
    <xf numFmtId="0" fontId="108" fillId="34" borderId="103" xfId="0" applyFont="1" applyFill="1" applyBorder="1" applyAlignment="1" applyProtection="1">
      <alignment/>
      <protection locked="0"/>
    </xf>
    <xf numFmtId="179" fontId="92" fillId="34" borderId="68" xfId="0" applyNumberFormat="1" applyFont="1" applyFill="1" applyBorder="1" applyAlignment="1" applyProtection="1">
      <alignment horizontal="left"/>
      <protection locked="0"/>
    </xf>
    <xf numFmtId="179" fontId="92" fillId="34" borderId="43" xfId="0" applyNumberFormat="1" applyFont="1" applyFill="1" applyBorder="1" applyAlignment="1" applyProtection="1">
      <alignment horizontal="left"/>
      <protection locked="0"/>
    </xf>
    <xf numFmtId="6" fontId="7" fillId="34" borderId="100" xfId="58" applyFont="1" applyFill="1" applyBorder="1" applyAlignment="1" applyProtection="1">
      <alignment horizontal="right" vertical="center"/>
      <protection locked="0"/>
    </xf>
    <xf numFmtId="6" fontId="7" fillId="34" borderId="101" xfId="58" applyFont="1" applyFill="1" applyBorder="1" applyAlignment="1" applyProtection="1">
      <alignment horizontal="right" vertical="center"/>
      <protection locked="0"/>
    </xf>
    <xf numFmtId="6" fontId="7" fillId="34" borderId="102" xfId="58" applyFont="1" applyFill="1" applyBorder="1" applyAlignment="1" applyProtection="1">
      <alignment horizontal="right" vertical="center"/>
      <protection locked="0"/>
    </xf>
    <xf numFmtId="181" fontId="7" fillId="0" borderId="37" xfId="0" applyNumberFormat="1" applyFont="1" applyBorder="1" applyAlignment="1" applyProtection="1">
      <alignment horizontal="center" vertical="center"/>
      <protection locked="0"/>
    </xf>
    <xf numFmtId="181" fontId="7" fillId="0" borderId="38" xfId="0" applyNumberFormat="1" applyFont="1" applyBorder="1" applyAlignment="1" applyProtection="1">
      <alignment horizontal="center" vertical="center"/>
      <protection locked="0"/>
    </xf>
    <xf numFmtId="181" fontId="103" fillId="0" borderId="37" xfId="0" applyNumberFormat="1" applyFont="1" applyBorder="1" applyAlignment="1" applyProtection="1">
      <alignment horizontal="center" vertical="center"/>
      <protection locked="0"/>
    </xf>
    <xf numFmtId="181" fontId="103" fillId="0" borderId="38" xfId="0" applyNumberFormat="1" applyFont="1" applyBorder="1" applyAlignment="1" applyProtection="1">
      <alignment horizontal="center" vertical="center"/>
      <protection locked="0"/>
    </xf>
    <xf numFmtId="181" fontId="92" fillId="0" borderId="37" xfId="0" applyNumberFormat="1" applyFont="1" applyBorder="1" applyAlignment="1" applyProtection="1">
      <alignment horizontal="center" vertical="center"/>
      <protection locked="0"/>
    </xf>
    <xf numFmtId="181" fontId="92" fillId="0" borderId="38" xfId="0" applyNumberFormat="1" applyFont="1" applyBorder="1" applyAlignment="1" applyProtection="1">
      <alignment horizontal="center" vertical="center"/>
      <protection locked="0"/>
    </xf>
    <xf numFmtId="181" fontId="7" fillId="0" borderId="68" xfId="0" applyNumberFormat="1" applyFont="1" applyBorder="1" applyAlignment="1" applyProtection="1">
      <alignment horizontal="center" vertical="center"/>
      <protection locked="0"/>
    </xf>
    <xf numFmtId="181" fontId="7" fillId="0" borderId="42" xfId="0" applyNumberFormat="1" applyFont="1" applyBorder="1" applyAlignment="1" applyProtection="1">
      <alignment horizontal="center" vertical="center"/>
      <protection locked="0"/>
    </xf>
    <xf numFmtId="181" fontId="7" fillId="0" borderId="43" xfId="0" applyNumberFormat="1" applyFont="1" applyBorder="1" applyAlignment="1" applyProtection="1">
      <alignment horizontal="center" vertical="center"/>
      <protection locked="0"/>
    </xf>
    <xf numFmtId="6" fontId="5" fillId="33" borderId="65" xfId="58" applyFont="1" applyFill="1" applyBorder="1" applyAlignment="1" applyProtection="1">
      <alignment/>
      <protection locked="0"/>
    </xf>
    <xf numFmtId="6" fontId="100" fillId="33" borderId="66" xfId="58" applyFont="1" applyFill="1" applyBorder="1" applyAlignment="1" applyProtection="1">
      <alignment/>
      <protection locked="0"/>
    </xf>
    <xf numFmtId="6" fontId="5" fillId="33" borderId="66" xfId="58" applyFont="1" applyFill="1" applyBorder="1" applyAlignment="1" applyProtection="1">
      <alignment/>
      <protection locked="0"/>
    </xf>
    <xf numFmtId="6" fontId="105" fillId="0" borderId="52" xfId="58" applyFont="1" applyFill="1" applyBorder="1" applyAlignment="1" applyProtection="1">
      <alignment horizontal="right" vertical="center"/>
      <protection/>
    </xf>
    <xf numFmtId="55" fontId="86" fillId="0" borderId="0" xfId="0" applyNumberFormat="1" applyFont="1" applyAlignment="1" applyProtection="1">
      <alignment horizontal="center" vertical="center"/>
      <protection locked="0"/>
    </xf>
    <xf numFmtId="0" fontId="90" fillId="0" borderId="88" xfId="0" applyFont="1" applyBorder="1" applyAlignment="1" applyProtection="1">
      <alignment horizontal="center" vertical="center"/>
      <protection locked="0"/>
    </xf>
    <xf numFmtId="0" fontId="100" fillId="33" borderId="92" xfId="0" applyFont="1" applyFill="1" applyBorder="1" applyAlignment="1" applyProtection="1">
      <alignment/>
      <protection locked="0"/>
    </xf>
    <xf numFmtId="0" fontId="100" fillId="33" borderId="98" xfId="0" applyFont="1" applyFill="1" applyBorder="1" applyAlignment="1" applyProtection="1">
      <alignment/>
      <protection locked="0"/>
    </xf>
    <xf numFmtId="0" fontId="100" fillId="33" borderId="88" xfId="0" applyFont="1" applyFill="1" applyBorder="1" applyAlignment="1" applyProtection="1">
      <alignment/>
      <protection locked="0"/>
    </xf>
    <xf numFmtId="0" fontId="100" fillId="33" borderId="94" xfId="0" applyFont="1" applyFill="1" applyBorder="1" applyAlignment="1" applyProtection="1">
      <alignment/>
      <protection locked="0"/>
    </xf>
    <xf numFmtId="0" fontId="100" fillId="33" borderId="96" xfId="0" applyFont="1" applyFill="1" applyBorder="1" applyAlignment="1" applyProtection="1">
      <alignment/>
      <protection locked="0"/>
    </xf>
    <xf numFmtId="0" fontId="100" fillId="33" borderId="97" xfId="0" applyFont="1" applyFill="1" applyBorder="1" applyAlignment="1" applyProtection="1">
      <alignment/>
      <protection locked="0"/>
    </xf>
    <xf numFmtId="0" fontId="108" fillId="0" borderId="0" xfId="0" applyFont="1" applyBorder="1" applyAlignment="1" applyProtection="1">
      <alignment horizontal="center" vertical="center"/>
      <protection locked="0"/>
    </xf>
    <xf numFmtId="0" fontId="4" fillId="0" borderId="116" xfId="0" applyFont="1" applyBorder="1" applyAlignment="1" applyProtection="1">
      <alignment horizontal="center" vertical="center" wrapText="1"/>
      <protection locked="0"/>
    </xf>
    <xf numFmtId="0" fontId="4" fillId="0" borderId="117" xfId="0" applyFont="1" applyBorder="1" applyAlignment="1" applyProtection="1">
      <alignment horizontal="center" vertical="center" wrapText="1"/>
      <protection locked="0"/>
    </xf>
    <xf numFmtId="6" fontId="4" fillId="0" borderId="64" xfId="0" applyNumberFormat="1" applyFont="1" applyBorder="1" applyAlignment="1" applyProtection="1">
      <alignment horizontal="center" vertical="center" wrapText="1"/>
      <protection locked="0"/>
    </xf>
    <xf numFmtId="38" fontId="4" fillId="0" borderId="64" xfId="49" applyFont="1" applyBorder="1" applyAlignment="1" applyProtection="1">
      <alignment horizontal="center" vertical="center"/>
      <protection locked="0"/>
    </xf>
    <xf numFmtId="0" fontId="90" fillId="0" borderId="88" xfId="0" applyFont="1" applyBorder="1" applyAlignment="1" applyProtection="1">
      <alignment horizontal="center" vertical="center"/>
      <protection locked="0"/>
    </xf>
    <xf numFmtId="179" fontId="7" fillId="34" borderId="38" xfId="0" applyNumberFormat="1" applyFont="1" applyFill="1" applyBorder="1" applyAlignment="1" applyProtection="1">
      <alignment horizontal="left" vertical="center" wrapText="1"/>
      <protection locked="0"/>
    </xf>
    <xf numFmtId="179" fontId="7" fillId="34" borderId="68" xfId="0" applyNumberFormat="1" applyFont="1" applyFill="1" applyBorder="1" applyAlignment="1" applyProtection="1">
      <alignment horizontal="left" vertical="center" wrapText="1"/>
      <protection locked="0"/>
    </xf>
    <xf numFmtId="0" fontId="7" fillId="34" borderId="68" xfId="0" applyFont="1" applyFill="1" applyBorder="1" applyAlignment="1" applyProtection="1">
      <alignment vertical="center" wrapText="1"/>
      <protection locked="0"/>
    </xf>
    <xf numFmtId="0" fontId="7" fillId="34" borderId="68" xfId="0" applyNumberFormat="1" applyFont="1" applyFill="1" applyBorder="1" applyAlignment="1" applyProtection="1">
      <alignment horizontal="left" vertical="center" wrapText="1"/>
      <protection locked="0"/>
    </xf>
    <xf numFmtId="6" fontId="7" fillId="34" borderId="68" xfId="58" applyFont="1" applyFill="1" applyBorder="1" applyAlignment="1" applyProtection="1">
      <alignment horizontal="left" vertical="center" wrapText="1"/>
      <protection locked="0"/>
    </xf>
    <xf numFmtId="179" fontId="7" fillId="34" borderId="43" xfId="0" applyNumberFormat="1" applyFont="1" applyFill="1" applyBorder="1" applyAlignment="1" applyProtection="1">
      <alignment horizontal="left" vertical="center" wrapText="1"/>
      <protection locked="0"/>
    </xf>
    <xf numFmtId="179" fontId="16" fillId="0" borderId="115" xfId="0" applyNumberFormat="1" applyFont="1" applyBorder="1" applyAlignment="1" applyProtection="1">
      <alignment horizontal="center" vertical="center"/>
      <protection locked="0"/>
    </xf>
    <xf numFmtId="6" fontId="108" fillId="0" borderId="118" xfId="0" applyNumberFormat="1" applyFont="1" applyBorder="1" applyAlignment="1">
      <alignment/>
    </xf>
    <xf numFmtId="179" fontId="7" fillId="0" borderId="38" xfId="0" applyNumberFormat="1" applyFont="1" applyFill="1" applyBorder="1" applyAlignment="1" applyProtection="1">
      <alignment horizontal="left" vertical="center" wrapText="1"/>
      <protection locked="0"/>
    </xf>
    <xf numFmtId="6" fontId="7" fillId="0" borderId="100" xfId="58" applyFont="1" applyFill="1" applyBorder="1" applyAlignment="1" applyProtection="1">
      <alignment horizontal="right" vertical="center"/>
      <protection locked="0"/>
    </xf>
    <xf numFmtId="179" fontId="7" fillId="0" borderId="68" xfId="0" applyNumberFormat="1" applyFont="1" applyFill="1" applyBorder="1" applyAlignment="1" applyProtection="1">
      <alignment horizontal="left" vertical="center" wrapText="1"/>
      <protection locked="0"/>
    </xf>
    <xf numFmtId="6" fontId="7" fillId="0" borderId="101" xfId="58" applyFont="1" applyFill="1" applyBorder="1" applyAlignment="1" applyProtection="1">
      <alignment horizontal="right" vertical="center"/>
      <protection locked="0"/>
    </xf>
    <xf numFmtId="0" fontId="7" fillId="0" borderId="68" xfId="0" applyFont="1" applyFill="1" applyBorder="1" applyAlignment="1" applyProtection="1">
      <alignment vertical="center" wrapText="1"/>
      <protection locked="0"/>
    </xf>
    <xf numFmtId="0" fontId="7" fillId="0" borderId="68" xfId="0" applyNumberFormat="1" applyFont="1" applyFill="1" applyBorder="1" applyAlignment="1" applyProtection="1">
      <alignment horizontal="left" vertical="center" wrapText="1"/>
      <protection locked="0"/>
    </xf>
    <xf numFmtId="6" fontId="7" fillId="0" borderId="68" xfId="58" applyFont="1" applyFill="1" applyBorder="1" applyAlignment="1" applyProtection="1">
      <alignment horizontal="left" vertical="center" wrapText="1"/>
      <protection locked="0"/>
    </xf>
    <xf numFmtId="179" fontId="7" fillId="0" borderId="43" xfId="0" applyNumberFormat="1" applyFont="1" applyFill="1" applyBorder="1" applyAlignment="1" applyProtection="1">
      <alignment horizontal="left" vertical="center" wrapText="1"/>
      <protection locked="0"/>
    </xf>
    <xf numFmtId="6" fontId="7" fillId="0" borderId="102" xfId="58" applyFont="1" applyFill="1" applyBorder="1" applyAlignment="1" applyProtection="1">
      <alignment horizontal="right" vertical="center"/>
      <protection locked="0"/>
    </xf>
    <xf numFmtId="0" fontId="101" fillId="0" borderId="0" xfId="0" applyFont="1" applyAlignment="1" applyProtection="1">
      <alignment vertical="center"/>
      <protection locked="0"/>
    </xf>
    <xf numFmtId="0" fontId="90" fillId="0" borderId="88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1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34" borderId="78" xfId="0" applyFont="1" applyFill="1" applyBorder="1" applyAlignment="1" applyProtection="1">
      <alignment vertical="center"/>
      <protection locked="0"/>
    </xf>
    <xf numFmtId="6" fontId="5" fillId="34" borderId="78" xfId="58" applyFont="1" applyFill="1" applyBorder="1" applyAlignment="1" applyProtection="1">
      <alignment vertical="center"/>
      <protection locked="0"/>
    </xf>
    <xf numFmtId="179" fontId="5" fillId="34" borderId="78" xfId="58" applyNumberFormat="1" applyFont="1" applyFill="1" applyBorder="1" applyAlignment="1" applyProtection="1">
      <alignment vertical="center"/>
      <protection locked="0"/>
    </xf>
    <xf numFmtId="0" fontId="5" fillId="34" borderId="79" xfId="0" applyFont="1" applyFill="1" applyBorder="1" applyAlignment="1" applyProtection="1">
      <alignment vertical="center"/>
      <protection locked="0"/>
    </xf>
    <xf numFmtId="6" fontId="5" fillId="34" borderId="79" xfId="58" applyFont="1" applyFill="1" applyBorder="1" applyAlignment="1" applyProtection="1">
      <alignment vertical="center"/>
      <protection locked="0"/>
    </xf>
    <xf numFmtId="179" fontId="5" fillId="34" borderId="79" xfId="58" applyNumberFormat="1" applyFont="1" applyFill="1" applyBorder="1" applyAlignment="1" applyProtection="1">
      <alignment vertical="center"/>
      <protection locked="0"/>
    </xf>
    <xf numFmtId="179" fontId="5" fillId="34" borderId="79" xfId="0" applyNumberFormat="1" applyFont="1" applyFill="1" applyBorder="1" applyAlignment="1" applyProtection="1">
      <alignment vertical="center"/>
      <protection locked="0"/>
    </xf>
    <xf numFmtId="0" fontId="5" fillId="34" borderId="80" xfId="0" applyFont="1" applyFill="1" applyBorder="1" applyAlignment="1" applyProtection="1">
      <alignment vertical="center"/>
      <protection locked="0"/>
    </xf>
    <xf numFmtId="6" fontId="5" fillId="34" borderId="80" xfId="58" applyFont="1" applyFill="1" applyBorder="1" applyAlignment="1" applyProtection="1">
      <alignment vertical="center"/>
      <protection locked="0"/>
    </xf>
    <xf numFmtId="179" fontId="5" fillId="34" borderId="80" xfId="58" applyNumberFormat="1" applyFont="1" applyFill="1" applyBorder="1" applyAlignment="1" applyProtection="1">
      <alignment vertical="center"/>
      <protection locked="0"/>
    </xf>
    <xf numFmtId="0" fontId="5" fillId="0" borderId="78" xfId="0" applyFont="1" applyFill="1" applyBorder="1" applyAlignment="1" applyProtection="1">
      <alignment vertical="center"/>
      <protection locked="0"/>
    </xf>
    <xf numFmtId="6" fontId="5" fillId="0" borderId="78" xfId="58" applyFont="1" applyFill="1" applyBorder="1" applyAlignment="1" applyProtection="1">
      <alignment vertical="center"/>
      <protection locked="0"/>
    </xf>
    <xf numFmtId="179" fontId="5" fillId="0" borderId="78" xfId="58" applyNumberFormat="1" applyFont="1" applyFill="1" applyBorder="1" applyAlignment="1" applyProtection="1">
      <alignment vertical="center"/>
      <protection locked="0"/>
    </xf>
    <xf numFmtId="0" fontId="5" fillId="0" borderId="79" xfId="0" applyFont="1" applyFill="1" applyBorder="1" applyAlignment="1" applyProtection="1">
      <alignment vertical="center"/>
      <protection locked="0"/>
    </xf>
    <xf numFmtId="6" fontId="5" fillId="0" borderId="79" xfId="58" applyFont="1" applyFill="1" applyBorder="1" applyAlignment="1" applyProtection="1">
      <alignment vertical="center"/>
      <protection locked="0"/>
    </xf>
    <xf numFmtId="179" fontId="5" fillId="0" borderId="79" xfId="58" applyNumberFormat="1" applyFont="1" applyFill="1" applyBorder="1" applyAlignment="1" applyProtection="1">
      <alignment vertical="center"/>
      <protection locked="0"/>
    </xf>
    <xf numFmtId="179" fontId="5" fillId="0" borderId="79" xfId="0" applyNumberFormat="1" applyFont="1" applyFill="1" applyBorder="1" applyAlignment="1" applyProtection="1">
      <alignment vertical="center"/>
      <protection locked="0"/>
    </xf>
    <xf numFmtId="0" fontId="5" fillId="0" borderId="80" xfId="0" applyFont="1" applyFill="1" applyBorder="1" applyAlignment="1" applyProtection="1">
      <alignment vertical="center"/>
      <protection locked="0"/>
    </xf>
    <xf numFmtId="6" fontId="5" fillId="0" borderId="80" xfId="58" applyFont="1" applyFill="1" applyBorder="1" applyAlignment="1" applyProtection="1">
      <alignment vertical="center"/>
      <protection locked="0"/>
    </xf>
    <xf numFmtId="179" fontId="5" fillId="0" borderId="80" xfId="58" applyNumberFormat="1" applyFont="1" applyFill="1" applyBorder="1" applyAlignment="1" applyProtection="1">
      <alignment vertical="center"/>
      <protection locked="0"/>
    </xf>
    <xf numFmtId="0" fontId="5" fillId="36" borderId="78" xfId="0" applyFont="1" applyFill="1" applyBorder="1" applyAlignment="1" applyProtection="1">
      <alignment vertical="center"/>
      <protection locked="0"/>
    </xf>
    <xf numFmtId="6" fontId="5" fillId="36" borderId="78" xfId="58" applyFont="1" applyFill="1" applyBorder="1" applyAlignment="1" applyProtection="1">
      <alignment vertical="center"/>
      <protection locked="0"/>
    </xf>
    <xf numFmtId="179" fontId="5" fillId="36" borderId="78" xfId="58" applyNumberFormat="1" applyFont="1" applyFill="1" applyBorder="1" applyAlignment="1" applyProtection="1">
      <alignment vertical="center"/>
      <protection locked="0"/>
    </xf>
    <xf numFmtId="0" fontId="5" fillId="36" borderId="79" xfId="0" applyFont="1" applyFill="1" applyBorder="1" applyAlignment="1" applyProtection="1">
      <alignment vertical="center"/>
      <protection locked="0"/>
    </xf>
    <xf numFmtId="6" fontId="5" fillId="36" borderId="79" xfId="58" applyFont="1" applyFill="1" applyBorder="1" applyAlignment="1" applyProtection="1">
      <alignment vertical="center"/>
      <protection locked="0"/>
    </xf>
    <xf numFmtId="179" fontId="5" fillId="36" borderId="79" xfId="58" applyNumberFormat="1" applyFont="1" applyFill="1" applyBorder="1" applyAlignment="1" applyProtection="1">
      <alignment vertical="center"/>
      <protection locked="0"/>
    </xf>
    <xf numFmtId="179" fontId="5" fillId="36" borderId="79" xfId="0" applyNumberFormat="1" applyFont="1" applyFill="1" applyBorder="1" applyAlignment="1" applyProtection="1">
      <alignment vertical="center"/>
      <protection locked="0"/>
    </xf>
    <xf numFmtId="0" fontId="5" fillId="36" borderId="80" xfId="0" applyFont="1" applyFill="1" applyBorder="1" applyAlignment="1" applyProtection="1">
      <alignment vertical="center"/>
      <protection locked="0"/>
    </xf>
    <xf numFmtId="6" fontId="5" fillId="36" borderId="80" xfId="58" applyFont="1" applyFill="1" applyBorder="1" applyAlignment="1" applyProtection="1">
      <alignment vertical="center"/>
      <protection locked="0"/>
    </xf>
    <xf numFmtId="179" fontId="5" fillId="36" borderId="80" xfId="58" applyNumberFormat="1" applyFont="1" applyFill="1" applyBorder="1" applyAlignment="1" applyProtection="1">
      <alignment vertical="center"/>
      <protection locked="0"/>
    </xf>
    <xf numFmtId="0" fontId="5" fillId="37" borderId="78" xfId="0" applyFont="1" applyFill="1" applyBorder="1" applyAlignment="1" applyProtection="1">
      <alignment vertical="center"/>
      <protection locked="0"/>
    </xf>
    <xf numFmtId="6" fontId="5" fillId="37" borderId="78" xfId="58" applyFont="1" applyFill="1" applyBorder="1" applyAlignment="1" applyProtection="1">
      <alignment vertical="center"/>
      <protection locked="0"/>
    </xf>
    <xf numFmtId="179" fontId="5" fillId="37" borderId="78" xfId="58" applyNumberFormat="1" applyFont="1" applyFill="1" applyBorder="1" applyAlignment="1" applyProtection="1">
      <alignment vertical="center"/>
      <protection locked="0"/>
    </xf>
    <xf numFmtId="0" fontId="5" fillId="37" borderId="79" xfId="0" applyFont="1" applyFill="1" applyBorder="1" applyAlignment="1" applyProtection="1">
      <alignment vertical="center"/>
      <protection locked="0"/>
    </xf>
    <xf numFmtId="6" fontId="5" fillId="37" borderId="79" xfId="58" applyFont="1" applyFill="1" applyBorder="1" applyAlignment="1" applyProtection="1">
      <alignment vertical="center"/>
      <protection locked="0"/>
    </xf>
    <xf numFmtId="179" fontId="5" fillId="37" borderId="79" xfId="58" applyNumberFormat="1" applyFont="1" applyFill="1" applyBorder="1" applyAlignment="1" applyProtection="1">
      <alignment vertical="center"/>
      <protection locked="0"/>
    </xf>
    <xf numFmtId="179" fontId="5" fillId="37" borderId="79" xfId="0" applyNumberFormat="1" applyFont="1" applyFill="1" applyBorder="1" applyAlignment="1" applyProtection="1">
      <alignment vertical="center"/>
      <protection locked="0"/>
    </xf>
    <xf numFmtId="0" fontId="5" fillId="37" borderId="80" xfId="0" applyFont="1" applyFill="1" applyBorder="1" applyAlignment="1" applyProtection="1">
      <alignment vertical="center"/>
      <protection locked="0"/>
    </xf>
    <xf numFmtId="6" fontId="5" fillId="37" borderId="80" xfId="58" applyFont="1" applyFill="1" applyBorder="1" applyAlignment="1" applyProtection="1">
      <alignment vertical="center"/>
      <protection locked="0"/>
    </xf>
    <xf numFmtId="179" fontId="5" fillId="37" borderId="80" xfId="58" applyNumberFormat="1" applyFont="1" applyFill="1" applyBorder="1" applyAlignment="1" applyProtection="1">
      <alignment vertical="center"/>
      <protection locked="0"/>
    </xf>
    <xf numFmtId="0" fontId="5" fillId="38" borderId="78" xfId="0" applyFont="1" applyFill="1" applyBorder="1" applyAlignment="1" applyProtection="1">
      <alignment vertical="center"/>
      <protection locked="0"/>
    </xf>
    <xf numFmtId="6" fontId="5" fillId="38" borderId="78" xfId="58" applyFont="1" applyFill="1" applyBorder="1" applyAlignment="1" applyProtection="1">
      <alignment vertical="center"/>
      <protection locked="0"/>
    </xf>
    <xf numFmtId="179" fontId="5" fillId="38" borderId="78" xfId="58" applyNumberFormat="1" applyFont="1" applyFill="1" applyBorder="1" applyAlignment="1" applyProtection="1">
      <alignment vertical="center"/>
      <protection locked="0"/>
    </xf>
    <xf numFmtId="0" fontId="5" fillId="38" borderId="79" xfId="0" applyFont="1" applyFill="1" applyBorder="1" applyAlignment="1" applyProtection="1">
      <alignment vertical="center"/>
      <protection locked="0"/>
    </xf>
    <xf numFmtId="6" fontId="5" fillId="38" borderId="79" xfId="58" applyFont="1" applyFill="1" applyBorder="1" applyAlignment="1" applyProtection="1">
      <alignment vertical="center"/>
      <protection locked="0"/>
    </xf>
    <xf numFmtId="179" fontId="5" fillId="38" borderId="79" xfId="58" applyNumberFormat="1" applyFont="1" applyFill="1" applyBorder="1" applyAlignment="1" applyProtection="1">
      <alignment vertical="center"/>
      <protection locked="0"/>
    </xf>
    <xf numFmtId="179" fontId="5" fillId="38" borderId="79" xfId="0" applyNumberFormat="1" applyFont="1" applyFill="1" applyBorder="1" applyAlignment="1" applyProtection="1">
      <alignment vertical="center"/>
      <protection locked="0"/>
    </xf>
    <xf numFmtId="0" fontId="5" fillId="38" borderId="80" xfId="0" applyFont="1" applyFill="1" applyBorder="1" applyAlignment="1" applyProtection="1">
      <alignment vertical="center"/>
      <protection locked="0"/>
    </xf>
    <xf numFmtId="6" fontId="5" fillId="38" borderId="80" xfId="58" applyFont="1" applyFill="1" applyBorder="1" applyAlignment="1" applyProtection="1">
      <alignment vertical="center"/>
      <protection locked="0"/>
    </xf>
    <xf numFmtId="179" fontId="5" fillId="38" borderId="80" xfId="58" applyNumberFormat="1" applyFont="1" applyFill="1" applyBorder="1" applyAlignment="1" applyProtection="1">
      <alignment vertical="center"/>
      <protection locked="0"/>
    </xf>
    <xf numFmtId="0" fontId="5" fillId="39" borderId="78" xfId="0" applyFont="1" applyFill="1" applyBorder="1" applyAlignment="1" applyProtection="1">
      <alignment vertical="center"/>
      <protection locked="0"/>
    </xf>
    <xf numFmtId="6" fontId="5" fillId="39" borderId="78" xfId="58" applyFont="1" applyFill="1" applyBorder="1" applyAlignment="1" applyProtection="1">
      <alignment vertical="center"/>
      <protection locked="0"/>
    </xf>
    <xf numFmtId="179" fontId="5" fillId="39" borderId="78" xfId="58" applyNumberFormat="1" applyFont="1" applyFill="1" applyBorder="1" applyAlignment="1" applyProtection="1">
      <alignment vertical="center"/>
      <protection locked="0"/>
    </xf>
    <xf numFmtId="0" fontId="5" fillId="39" borderId="79" xfId="0" applyFont="1" applyFill="1" applyBorder="1" applyAlignment="1" applyProtection="1">
      <alignment vertical="center"/>
      <protection locked="0"/>
    </xf>
    <xf numFmtId="6" fontId="5" fillId="39" borderId="79" xfId="58" applyFont="1" applyFill="1" applyBorder="1" applyAlignment="1" applyProtection="1">
      <alignment vertical="center"/>
      <protection locked="0"/>
    </xf>
    <xf numFmtId="179" fontId="5" fillId="39" borderId="79" xfId="58" applyNumberFormat="1" applyFont="1" applyFill="1" applyBorder="1" applyAlignment="1" applyProtection="1">
      <alignment vertical="center"/>
      <protection locked="0"/>
    </xf>
    <xf numFmtId="179" fontId="5" fillId="39" borderId="79" xfId="0" applyNumberFormat="1" applyFont="1" applyFill="1" applyBorder="1" applyAlignment="1" applyProtection="1">
      <alignment vertical="center"/>
      <protection locked="0"/>
    </xf>
    <xf numFmtId="0" fontId="5" fillId="39" borderId="80" xfId="0" applyFont="1" applyFill="1" applyBorder="1" applyAlignment="1" applyProtection="1">
      <alignment vertical="center"/>
      <protection locked="0"/>
    </xf>
    <xf numFmtId="6" fontId="5" fillId="39" borderId="80" xfId="58" applyFont="1" applyFill="1" applyBorder="1" applyAlignment="1" applyProtection="1">
      <alignment vertical="center"/>
      <protection locked="0"/>
    </xf>
    <xf numFmtId="179" fontId="5" fillId="39" borderId="80" xfId="58" applyNumberFormat="1" applyFont="1" applyFill="1" applyBorder="1" applyAlignment="1" applyProtection="1">
      <alignment vertical="center"/>
      <protection locked="0"/>
    </xf>
    <xf numFmtId="0" fontId="5" fillId="40" borderId="78" xfId="0" applyFont="1" applyFill="1" applyBorder="1" applyAlignment="1" applyProtection="1">
      <alignment vertical="center"/>
      <protection locked="0"/>
    </xf>
    <xf numFmtId="6" fontId="5" fillId="40" borderId="78" xfId="58" applyFont="1" applyFill="1" applyBorder="1" applyAlignment="1" applyProtection="1">
      <alignment vertical="center"/>
      <protection locked="0"/>
    </xf>
    <xf numFmtId="179" fontId="5" fillId="40" borderId="78" xfId="58" applyNumberFormat="1" applyFont="1" applyFill="1" applyBorder="1" applyAlignment="1" applyProtection="1">
      <alignment vertical="center"/>
      <protection locked="0"/>
    </xf>
    <xf numFmtId="0" fontId="5" fillId="40" borderId="79" xfId="0" applyFont="1" applyFill="1" applyBorder="1" applyAlignment="1" applyProtection="1">
      <alignment vertical="center"/>
      <protection locked="0"/>
    </xf>
    <xf numFmtId="6" fontId="5" fillId="40" borderId="79" xfId="58" applyFont="1" applyFill="1" applyBorder="1" applyAlignment="1" applyProtection="1">
      <alignment vertical="center"/>
      <protection locked="0"/>
    </xf>
    <xf numFmtId="179" fontId="5" fillId="40" borderId="79" xfId="58" applyNumberFormat="1" applyFont="1" applyFill="1" applyBorder="1" applyAlignment="1" applyProtection="1">
      <alignment vertical="center"/>
      <protection locked="0"/>
    </xf>
    <xf numFmtId="179" fontId="5" fillId="40" borderId="79" xfId="0" applyNumberFormat="1" applyFont="1" applyFill="1" applyBorder="1" applyAlignment="1" applyProtection="1">
      <alignment vertical="center"/>
      <protection locked="0"/>
    </xf>
    <xf numFmtId="0" fontId="5" fillId="40" borderId="80" xfId="0" applyFont="1" applyFill="1" applyBorder="1" applyAlignment="1" applyProtection="1">
      <alignment vertical="center"/>
      <protection locked="0"/>
    </xf>
    <xf numFmtId="6" fontId="5" fillId="40" borderId="80" xfId="58" applyFont="1" applyFill="1" applyBorder="1" applyAlignment="1" applyProtection="1">
      <alignment vertical="center"/>
      <protection locked="0"/>
    </xf>
    <xf numFmtId="179" fontId="5" fillId="40" borderId="80" xfId="58" applyNumberFormat="1" applyFont="1" applyFill="1" applyBorder="1" applyAlignment="1" applyProtection="1">
      <alignment vertical="center"/>
      <protection locked="0"/>
    </xf>
    <xf numFmtId="0" fontId="5" fillId="41" borderId="78" xfId="0" applyFont="1" applyFill="1" applyBorder="1" applyAlignment="1" applyProtection="1">
      <alignment vertical="center"/>
      <protection locked="0"/>
    </xf>
    <xf numFmtId="6" fontId="5" fillId="41" borderId="78" xfId="58" applyFont="1" applyFill="1" applyBorder="1" applyAlignment="1" applyProtection="1">
      <alignment vertical="center"/>
      <protection locked="0"/>
    </xf>
    <xf numFmtId="179" fontId="5" fillId="41" borderId="78" xfId="58" applyNumberFormat="1" applyFont="1" applyFill="1" applyBorder="1" applyAlignment="1" applyProtection="1">
      <alignment vertical="center"/>
      <protection locked="0"/>
    </xf>
    <xf numFmtId="0" fontId="5" fillId="41" borderId="79" xfId="0" applyFont="1" applyFill="1" applyBorder="1" applyAlignment="1" applyProtection="1">
      <alignment vertical="center"/>
      <protection locked="0"/>
    </xf>
    <xf numFmtId="6" fontId="5" fillId="41" borderId="79" xfId="58" applyFont="1" applyFill="1" applyBorder="1" applyAlignment="1" applyProtection="1">
      <alignment vertical="center"/>
      <protection locked="0"/>
    </xf>
    <xf numFmtId="179" fontId="5" fillId="41" borderId="79" xfId="58" applyNumberFormat="1" applyFont="1" applyFill="1" applyBorder="1" applyAlignment="1" applyProtection="1">
      <alignment vertical="center"/>
      <protection locked="0"/>
    </xf>
    <xf numFmtId="179" fontId="5" fillId="41" borderId="79" xfId="0" applyNumberFormat="1" applyFont="1" applyFill="1" applyBorder="1" applyAlignment="1" applyProtection="1">
      <alignment vertical="center"/>
      <protection locked="0"/>
    </xf>
    <xf numFmtId="0" fontId="5" fillId="41" borderId="80" xfId="0" applyFont="1" applyFill="1" applyBorder="1" applyAlignment="1" applyProtection="1">
      <alignment vertical="center"/>
      <protection locked="0"/>
    </xf>
    <xf numFmtId="6" fontId="5" fillId="41" borderId="80" xfId="58" applyFont="1" applyFill="1" applyBorder="1" applyAlignment="1" applyProtection="1">
      <alignment vertical="center"/>
      <protection locked="0"/>
    </xf>
    <xf numFmtId="179" fontId="5" fillId="41" borderId="80" xfId="58" applyNumberFormat="1" applyFont="1" applyFill="1" applyBorder="1" applyAlignment="1" applyProtection="1">
      <alignment vertical="center"/>
      <protection locked="0"/>
    </xf>
    <xf numFmtId="0" fontId="5" fillId="42" borderId="78" xfId="0" applyFont="1" applyFill="1" applyBorder="1" applyAlignment="1" applyProtection="1">
      <alignment vertical="center"/>
      <protection locked="0"/>
    </xf>
    <xf numFmtId="6" fontId="5" fillId="42" borderId="78" xfId="58" applyFont="1" applyFill="1" applyBorder="1" applyAlignment="1" applyProtection="1">
      <alignment vertical="center"/>
      <protection locked="0"/>
    </xf>
    <xf numFmtId="179" fontId="5" fillId="42" borderId="78" xfId="58" applyNumberFormat="1" applyFont="1" applyFill="1" applyBorder="1" applyAlignment="1" applyProtection="1">
      <alignment vertical="center"/>
      <protection locked="0"/>
    </xf>
    <xf numFmtId="0" fontId="5" fillId="42" borderId="79" xfId="0" applyFont="1" applyFill="1" applyBorder="1" applyAlignment="1" applyProtection="1">
      <alignment vertical="center"/>
      <protection locked="0"/>
    </xf>
    <xf numFmtId="6" fontId="5" fillId="42" borderId="79" xfId="58" applyFont="1" applyFill="1" applyBorder="1" applyAlignment="1" applyProtection="1">
      <alignment vertical="center"/>
      <protection locked="0"/>
    </xf>
    <xf numFmtId="179" fontId="5" fillId="42" borderId="79" xfId="58" applyNumberFormat="1" applyFont="1" applyFill="1" applyBorder="1" applyAlignment="1" applyProtection="1">
      <alignment vertical="center"/>
      <protection locked="0"/>
    </xf>
    <xf numFmtId="179" fontId="5" fillId="42" borderId="79" xfId="0" applyNumberFormat="1" applyFont="1" applyFill="1" applyBorder="1" applyAlignment="1" applyProtection="1">
      <alignment vertical="center"/>
      <protection locked="0"/>
    </xf>
    <xf numFmtId="0" fontId="5" fillId="42" borderId="80" xfId="0" applyFont="1" applyFill="1" applyBorder="1" applyAlignment="1" applyProtection="1">
      <alignment vertical="center"/>
      <protection locked="0"/>
    </xf>
    <xf numFmtId="6" fontId="5" fillId="42" borderId="80" xfId="58" applyFont="1" applyFill="1" applyBorder="1" applyAlignment="1" applyProtection="1">
      <alignment vertical="center"/>
      <protection locked="0"/>
    </xf>
    <xf numFmtId="179" fontId="5" fillId="42" borderId="80" xfId="58" applyNumberFormat="1" applyFont="1" applyFill="1" applyBorder="1" applyAlignment="1" applyProtection="1">
      <alignment vertical="center"/>
      <protection locked="0"/>
    </xf>
    <xf numFmtId="179" fontId="16" fillId="34" borderId="72" xfId="0" applyNumberFormat="1" applyFont="1" applyFill="1" applyBorder="1" applyAlignment="1" applyProtection="1">
      <alignment horizontal="left"/>
      <protection locked="0"/>
    </xf>
    <xf numFmtId="38" fontId="4" fillId="0" borderId="119" xfId="0" applyNumberFormat="1" applyFont="1" applyBorder="1" applyAlignment="1" applyProtection="1">
      <alignment vertical="center" wrapText="1"/>
      <protection locked="0"/>
    </xf>
    <xf numFmtId="38" fontId="4" fillId="0" borderId="120" xfId="0" applyNumberFormat="1" applyFont="1" applyBorder="1" applyAlignment="1" applyProtection="1">
      <alignment vertical="center" wrapText="1"/>
      <protection locked="0"/>
    </xf>
    <xf numFmtId="0" fontId="4" fillId="0" borderId="119" xfId="0" applyFont="1" applyBorder="1" applyAlignment="1" applyProtection="1">
      <alignment vertical="center" wrapText="1"/>
      <protection locked="0"/>
    </xf>
    <xf numFmtId="0" fontId="4" fillId="0" borderId="121" xfId="0" applyFont="1" applyBorder="1" applyAlignment="1" applyProtection="1">
      <alignment vertical="center" wrapText="1"/>
      <protection locked="0"/>
    </xf>
    <xf numFmtId="6" fontId="105" fillId="0" borderId="122" xfId="58" applyFont="1" applyBorder="1" applyAlignment="1" applyProtection="1">
      <alignment horizontal="right" vertical="center"/>
      <protection/>
    </xf>
    <xf numFmtId="6" fontId="112" fillId="0" borderId="63" xfId="58" applyFont="1" applyBorder="1" applyAlignment="1" applyProtection="1">
      <alignment horizontal="right" vertical="center"/>
      <protection/>
    </xf>
    <xf numFmtId="6" fontId="13" fillId="0" borderId="11" xfId="58" applyFont="1" applyBorder="1" applyAlignment="1" applyProtection="1">
      <alignment horizontal="center" vertical="center" wrapText="1"/>
      <protection locked="0"/>
    </xf>
    <xf numFmtId="0" fontId="84" fillId="0" borderId="63" xfId="0" applyFont="1" applyBorder="1" applyAlignment="1" applyProtection="1">
      <alignment vertical="center"/>
      <protection locked="0"/>
    </xf>
    <xf numFmtId="0" fontId="84" fillId="0" borderId="121" xfId="0" applyFont="1" applyBorder="1" applyAlignment="1" applyProtection="1">
      <alignment vertical="center"/>
      <protection locked="0"/>
    </xf>
    <xf numFmtId="0" fontId="84" fillId="0" borderId="119" xfId="0" applyFont="1" applyBorder="1" applyAlignment="1" applyProtection="1">
      <alignment vertical="center"/>
      <protection locked="0"/>
    </xf>
    <xf numFmtId="0" fontId="84" fillId="0" borderId="123" xfId="0" applyFont="1" applyBorder="1" applyAlignment="1" applyProtection="1">
      <alignment vertical="center"/>
      <protection locked="0"/>
    </xf>
    <xf numFmtId="6" fontId="16" fillId="0" borderId="60" xfId="58" applyFont="1" applyFill="1" applyBorder="1" applyAlignment="1" applyProtection="1">
      <alignment horizontal="right"/>
      <protection/>
    </xf>
    <xf numFmtId="181" fontId="7" fillId="0" borderId="61" xfId="0" applyNumberFormat="1" applyFont="1" applyBorder="1" applyAlignment="1" applyProtection="1">
      <alignment horizontal="center"/>
      <protection locked="0"/>
    </xf>
    <xf numFmtId="181" fontId="103" fillId="0" borderId="61" xfId="0" applyNumberFormat="1" applyFont="1" applyBorder="1" applyAlignment="1" applyProtection="1">
      <alignment horizontal="center"/>
      <protection locked="0"/>
    </xf>
    <xf numFmtId="181" fontId="92" fillId="0" borderId="61" xfId="0" applyNumberFormat="1" applyFont="1" applyBorder="1" applyAlignment="1" applyProtection="1">
      <alignment horizontal="center"/>
      <protection locked="0"/>
    </xf>
    <xf numFmtId="181" fontId="7" fillId="0" borderId="20" xfId="0" applyNumberFormat="1" applyFont="1" applyBorder="1" applyAlignment="1" applyProtection="1">
      <alignment horizontal="center"/>
      <protection locked="0"/>
    </xf>
    <xf numFmtId="181" fontId="7" fillId="0" borderId="23" xfId="0" applyNumberFormat="1" applyFont="1" applyBorder="1" applyAlignment="1" applyProtection="1">
      <alignment horizontal="center"/>
      <protection locked="0"/>
    </xf>
    <xf numFmtId="38" fontId="7" fillId="33" borderId="124" xfId="49" applyFont="1" applyFill="1" applyBorder="1" applyAlignment="1" applyProtection="1">
      <alignment horizontal="left"/>
      <protection locked="0"/>
    </xf>
    <xf numFmtId="38" fontId="7" fillId="33" borderId="40" xfId="49" applyFont="1" applyFill="1" applyBorder="1" applyAlignment="1" applyProtection="1">
      <alignment horizontal="left"/>
      <protection locked="0"/>
    </xf>
    <xf numFmtId="38" fontId="7" fillId="33" borderId="42" xfId="49" applyFont="1" applyFill="1" applyBorder="1" applyAlignment="1" applyProtection="1">
      <alignment horizontal="left"/>
      <protection locked="0"/>
    </xf>
    <xf numFmtId="38" fontId="7" fillId="33" borderId="59" xfId="49" applyFont="1" applyFill="1" applyBorder="1" applyAlignment="1" applyProtection="1">
      <alignment horizontal="left"/>
      <protection locked="0"/>
    </xf>
    <xf numFmtId="38" fontId="7" fillId="33" borderId="20" xfId="49" applyFont="1" applyFill="1" applyBorder="1" applyAlignment="1" applyProtection="1">
      <alignment horizontal="left"/>
      <protection locked="0"/>
    </xf>
    <xf numFmtId="38" fontId="7" fillId="33" borderId="23" xfId="49" applyFont="1" applyFill="1" applyBorder="1" applyAlignment="1" applyProtection="1">
      <alignment horizontal="left"/>
      <protection locked="0"/>
    </xf>
    <xf numFmtId="38" fontId="7" fillId="33" borderId="112" xfId="49" applyFont="1" applyFill="1" applyBorder="1" applyAlignment="1" applyProtection="1">
      <alignment horizontal="left"/>
      <protection locked="0"/>
    </xf>
    <xf numFmtId="38" fontId="7" fillId="33" borderId="101" xfId="49" applyFont="1" applyFill="1" applyBorder="1" applyAlignment="1" applyProtection="1">
      <alignment horizontal="left"/>
      <protection locked="0"/>
    </xf>
    <xf numFmtId="38" fontId="7" fillId="33" borderId="102" xfId="49" applyFont="1" applyFill="1" applyBorder="1" applyAlignment="1" applyProtection="1">
      <alignment horizontal="left"/>
      <protection locked="0"/>
    </xf>
    <xf numFmtId="6" fontId="98" fillId="0" borderId="18" xfId="58" applyFont="1" applyFill="1" applyBorder="1" applyAlignment="1" applyProtection="1">
      <alignment horizontal="right"/>
      <protection/>
    </xf>
    <xf numFmtId="0" fontId="79" fillId="0" borderId="103" xfId="0" applyFont="1" applyFill="1" applyBorder="1" applyAlignment="1" applyProtection="1">
      <alignment/>
      <protection locked="0"/>
    </xf>
    <xf numFmtId="56" fontId="98" fillId="0" borderId="69" xfId="0" applyNumberFormat="1" applyFont="1" applyFill="1" applyBorder="1" applyAlignment="1" applyProtection="1">
      <alignment horizontal="right"/>
      <protection locked="0"/>
    </xf>
    <xf numFmtId="6" fontId="16" fillId="0" borderId="74" xfId="58" applyFont="1" applyFill="1" applyBorder="1" applyAlignment="1" applyProtection="1">
      <alignment horizontal="right" wrapText="1"/>
      <protection locked="0"/>
    </xf>
    <xf numFmtId="38" fontId="7" fillId="0" borderId="38" xfId="49" applyFont="1" applyFill="1" applyBorder="1" applyAlignment="1" applyProtection="1">
      <alignment horizontal="left"/>
      <protection locked="0"/>
    </xf>
    <xf numFmtId="179" fontId="16" fillId="0" borderId="75" xfId="49" applyNumberFormat="1" applyFont="1" applyFill="1" applyBorder="1" applyAlignment="1" applyProtection="1">
      <alignment horizontal="right"/>
      <protection locked="0"/>
    </xf>
    <xf numFmtId="6" fontId="92" fillId="0" borderId="74" xfId="58" applyFont="1" applyFill="1" applyBorder="1" applyAlignment="1" applyProtection="1">
      <alignment horizontal="right"/>
      <protection locked="0"/>
    </xf>
    <xf numFmtId="179" fontId="92" fillId="0" borderId="75" xfId="49" applyNumberFormat="1" applyFont="1" applyFill="1" applyBorder="1" applyAlignment="1" applyProtection="1">
      <alignment horizontal="right"/>
      <protection locked="0"/>
    </xf>
    <xf numFmtId="6" fontId="98" fillId="0" borderId="74" xfId="58" applyFont="1" applyFill="1" applyBorder="1" applyAlignment="1" applyProtection="1">
      <alignment horizontal="right"/>
      <protection locked="0"/>
    </xf>
    <xf numFmtId="179" fontId="98" fillId="0" borderId="68" xfId="0" applyNumberFormat="1" applyFont="1" applyFill="1" applyBorder="1" applyAlignment="1" applyProtection="1">
      <alignment horizontal="left"/>
      <protection locked="0"/>
    </xf>
    <xf numFmtId="56" fontId="98" fillId="0" borderId="75" xfId="0" applyNumberFormat="1" applyFont="1" applyFill="1" applyBorder="1" applyAlignment="1" applyProtection="1">
      <alignment horizontal="right"/>
      <protection locked="0"/>
    </xf>
    <xf numFmtId="6" fontId="16" fillId="0" borderId="18" xfId="58" applyFont="1" applyFill="1" applyBorder="1" applyAlignment="1" applyProtection="1">
      <alignment horizontal="right" wrapText="1"/>
      <protection locked="0"/>
    </xf>
    <xf numFmtId="38" fontId="85" fillId="0" borderId="68" xfId="49" applyFont="1" applyFill="1" applyBorder="1" applyAlignment="1" applyProtection="1">
      <alignment horizontal="left"/>
      <protection locked="0"/>
    </xf>
    <xf numFmtId="179" fontId="16" fillId="0" borderId="69" xfId="49" applyNumberFormat="1" applyFont="1" applyFill="1" applyBorder="1" applyAlignment="1" applyProtection="1">
      <alignment horizontal="right"/>
      <protection locked="0"/>
    </xf>
    <xf numFmtId="6" fontId="92" fillId="0" borderId="18" xfId="58" applyFont="1" applyFill="1" applyBorder="1" applyAlignment="1" applyProtection="1">
      <alignment horizontal="right"/>
      <protection locked="0"/>
    </xf>
    <xf numFmtId="38" fontId="7" fillId="0" borderId="68" xfId="49" applyFont="1" applyFill="1" applyBorder="1" applyAlignment="1" applyProtection="1">
      <alignment horizontal="left"/>
      <protection locked="0"/>
    </xf>
    <xf numFmtId="179" fontId="92" fillId="0" borderId="69" xfId="49" applyNumberFormat="1" applyFont="1" applyFill="1" applyBorder="1" applyAlignment="1" applyProtection="1">
      <alignment horizontal="right"/>
      <protection locked="0"/>
    </xf>
    <xf numFmtId="6" fontId="98" fillId="0" borderId="18" xfId="58" applyFont="1" applyFill="1" applyBorder="1" applyAlignment="1" applyProtection="1">
      <alignment horizontal="right"/>
      <protection locked="0"/>
    </xf>
    <xf numFmtId="179" fontId="85" fillId="0" borderId="68" xfId="0" applyNumberFormat="1" applyFont="1" applyFill="1" applyBorder="1" applyAlignment="1" applyProtection="1">
      <alignment horizontal="left"/>
      <protection locked="0"/>
    </xf>
    <xf numFmtId="6" fontId="114" fillId="0" borderId="76" xfId="58" applyFont="1" applyFill="1" applyBorder="1" applyAlignment="1" applyProtection="1">
      <alignment horizontal="right"/>
      <protection locked="0"/>
    </xf>
    <xf numFmtId="179" fontId="85" fillId="0" borderId="70" xfId="0" applyNumberFormat="1" applyFont="1" applyFill="1" applyBorder="1" applyAlignment="1" applyProtection="1">
      <alignment horizontal="left"/>
      <protection locked="0"/>
    </xf>
    <xf numFmtId="56" fontId="98" fillId="0" borderId="77" xfId="0" applyNumberFormat="1" applyFont="1" applyFill="1" applyBorder="1" applyAlignment="1" applyProtection="1">
      <alignment horizontal="right"/>
      <protection locked="0"/>
    </xf>
    <xf numFmtId="6" fontId="16" fillId="0" borderId="22" xfId="58" applyFont="1" applyFill="1" applyBorder="1" applyAlignment="1" applyProtection="1">
      <alignment horizontal="right" wrapText="1"/>
      <protection locked="0"/>
    </xf>
    <xf numFmtId="38" fontId="7" fillId="0" borderId="43" xfId="49" applyFont="1" applyFill="1" applyBorder="1" applyAlignment="1" applyProtection="1">
      <alignment horizontal="left"/>
      <protection locked="0"/>
    </xf>
    <xf numFmtId="179" fontId="16" fillId="0" borderId="62" xfId="49" applyNumberFormat="1" applyFont="1" applyFill="1" applyBorder="1" applyAlignment="1" applyProtection="1">
      <alignment horizontal="right"/>
      <protection locked="0"/>
    </xf>
    <xf numFmtId="6" fontId="92" fillId="0" borderId="22" xfId="58" applyFont="1" applyFill="1" applyBorder="1" applyAlignment="1" applyProtection="1">
      <alignment horizontal="right" wrapText="1"/>
      <protection locked="0"/>
    </xf>
    <xf numFmtId="179" fontId="92" fillId="0" borderId="62" xfId="49" applyNumberFormat="1" applyFont="1" applyFill="1" applyBorder="1" applyAlignment="1" applyProtection="1">
      <alignment horizontal="right"/>
      <protection locked="0"/>
    </xf>
    <xf numFmtId="6" fontId="98" fillId="0" borderId="25" xfId="58" applyFont="1" applyFill="1" applyBorder="1" applyAlignment="1" applyProtection="1">
      <alignment horizontal="right"/>
      <protection/>
    </xf>
    <xf numFmtId="0" fontId="79" fillId="0" borderId="72" xfId="0" applyFont="1" applyFill="1" applyBorder="1" applyAlignment="1" applyProtection="1">
      <alignment/>
      <protection locked="0"/>
    </xf>
    <xf numFmtId="56" fontId="98" fillId="0" borderId="73" xfId="0" applyNumberFormat="1" applyFont="1" applyFill="1" applyBorder="1" applyAlignment="1" applyProtection="1">
      <alignment horizontal="right"/>
      <protection locked="0"/>
    </xf>
    <xf numFmtId="38" fontId="7" fillId="0" borderId="72" xfId="49" applyFont="1" applyFill="1" applyBorder="1" applyAlignment="1" applyProtection="1">
      <alignment horizontal="left"/>
      <protection locked="0"/>
    </xf>
    <xf numFmtId="6" fontId="92" fillId="0" borderId="25" xfId="58" applyFont="1" applyFill="1" applyBorder="1" applyAlignment="1" applyProtection="1">
      <alignment horizontal="right"/>
      <protection locked="0"/>
    </xf>
    <xf numFmtId="179" fontId="92" fillId="0" borderId="73" xfId="49" applyNumberFormat="1" applyFont="1" applyFill="1" applyBorder="1" applyAlignment="1" applyProtection="1">
      <alignment horizontal="right"/>
      <protection locked="0"/>
    </xf>
    <xf numFmtId="6" fontId="114" fillId="0" borderId="22" xfId="58" applyFont="1" applyFill="1" applyBorder="1" applyAlignment="1" applyProtection="1">
      <alignment horizontal="right"/>
      <protection locked="0"/>
    </xf>
    <xf numFmtId="179" fontId="85" fillId="0" borderId="43" xfId="0" applyNumberFormat="1" applyFont="1" applyFill="1" applyBorder="1" applyAlignment="1" applyProtection="1">
      <alignment horizontal="left"/>
      <protection locked="0"/>
    </xf>
    <xf numFmtId="56" fontId="98" fillId="0" borderId="62" xfId="0" applyNumberFormat="1" applyFont="1" applyFill="1" applyBorder="1" applyAlignment="1" applyProtection="1">
      <alignment horizontal="right"/>
      <protection locked="0"/>
    </xf>
    <xf numFmtId="6" fontId="16" fillId="0" borderId="43" xfId="58" applyFont="1" applyFill="1" applyBorder="1" applyAlignment="1" applyProtection="1">
      <alignment horizontal="left"/>
      <protection locked="0"/>
    </xf>
    <xf numFmtId="0" fontId="79" fillId="0" borderId="70" xfId="0" applyFont="1" applyFill="1" applyBorder="1" applyAlignment="1" applyProtection="1">
      <alignment/>
      <protection locked="0"/>
    </xf>
    <xf numFmtId="0" fontId="79" fillId="0" borderId="71" xfId="0" applyFont="1" applyFill="1" applyBorder="1" applyAlignment="1" applyProtection="1">
      <alignment/>
      <protection locked="0"/>
    </xf>
    <xf numFmtId="0" fontId="100" fillId="0" borderId="92" xfId="0" applyFont="1" applyFill="1" applyBorder="1" applyAlignment="1" applyProtection="1">
      <alignment/>
      <protection locked="0"/>
    </xf>
    <xf numFmtId="0" fontId="100" fillId="0" borderId="98" xfId="0" applyFont="1" applyFill="1" applyBorder="1" applyAlignment="1" applyProtection="1">
      <alignment/>
      <protection locked="0"/>
    </xf>
    <xf numFmtId="6" fontId="5" fillId="0" borderId="90" xfId="58" applyFont="1" applyFill="1" applyBorder="1" applyAlignment="1" applyProtection="1">
      <alignment/>
      <protection locked="0"/>
    </xf>
    <xf numFmtId="0" fontId="100" fillId="0" borderId="88" xfId="0" applyFont="1" applyFill="1" applyBorder="1" applyAlignment="1" applyProtection="1">
      <alignment/>
      <protection locked="0"/>
    </xf>
    <xf numFmtId="0" fontId="100" fillId="0" borderId="94" xfId="0" applyFont="1" applyFill="1" applyBorder="1" applyAlignment="1" applyProtection="1">
      <alignment/>
      <protection locked="0"/>
    </xf>
    <xf numFmtId="0" fontId="5" fillId="0" borderId="89" xfId="0" applyFont="1" applyFill="1" applyBorder="1" applyAlignment="1" applyProtection="1">
      <alignment/>
      <protection locked="0"/>
    </xf>
    <xf numFmtId="0" fontId="5" fillId="0" borderId="95" xfId="0" applyFont="1" applyFill="1" applyBorder="1" applyAlignment="1" applyProtection="1">
      <alignment/>
      <protection locked="0"/>
    </xf>
    <xf numFmtId="0" fontId="100" fillId="0" borderId="96" xfId="0" applyFont="1" applyFill="1" applyBorder="1" applyAlignment="1" applyProtection="1">
      <alignment/>
      <protection locked="0"/>
    </xf>
    <xf numFmtId="0" fontId="100" fillId="0" borderId="97" xfId="0" applyFont="1" applyFill="1" applyBorder="1" applyAlignment="1" applyProtection="1">
      <alignment/>
      <protection locked="0"/>
    </xf>
    <xf numFmtId="6" fontId="100" fillId="0" borderId="91" xfId="58" applyFont="1" applyFill="1" applyBorder="1" applyAlignment="1" applyProtection="1">
      <alignment/>
      <protection locked="0"/>
    </xf>
    <xf numFmtId="6" fontId="5" fillId="0" borderId="65" xfId="58" applyFont="1" applyFill="1" applyBorder="1" applyAlignment="1" applyProtection="1">
      <alignment/>
      <protection locked="0"/>
    </xf>
    <xf numFmtId="6" fontId="100" fillId="0" borderId="66" xfId="58" applyFont="1" applyFill="1" applyBorder="1" applyAlignment="1" applyProtection="1">
      <alignment/>
      <protection locked="0"/>
    </xf>
    <xf numFmtId="6" fontId="5" fillId="0" borderId="66" xfId="58" applyFont="1" applyFill="1" applyBorder="1" applyAlignment="1" applyProtection="1">
      <alignment/>
      <protection locked="0"/>
    </xf>
    <xf numFmtId="6" fontId="100" fillId="0" borderId="66" xfId="58" applyFont="1" applyFill="1" applyBorder="1" applyAlignment="1" applyProtection="1">
      <alignment horizontal="right"/>
      <protection locked="0"/>
    </xf>
    <xf numFmtId="6" fontId="5" fillId="0" borderId="66" xfId="58" applyFont="1" applyFill="1" applyBorder="1" applyAlignment="1" applyProtection="1">
      <alignment horizontal="right"/>
      <protection locked="0"/>
    </xf>
    <xf numFmtId="6" fontId="5" fillId="0" borderId="67" xfId="58" applyFont="1" applyFill="1" applyBorder="1" applyAlignment="1" applyProtection="1">
      <alignment horizontal="right"/>
      <protection locked="0"/>
    </xf>
    <xf numFmtId="179" fontId="7" fillId="0" borderId="124" xfId="49" applyNumberFormat="1" applyFont="1" applyFill="1" applyBorder="1" applyAlignment="1" applyProtection="1">
      <alignment horizontal="left" vertical="center"/>
      <protection locked="0"/>
    </xf>
    <xf numFmtId="6" fontId="7" fillId="0" borderId="112" xfId="58" applyFont="1" applyFill="1" applyBorder="1" applyAlignment="1" applyProtection="1">
      <alignment horizontal="right" vertical="center"/>
      <protection locked="0"/>
    </xf>
    <xf numFmtId="179" fontId="7" fillId="0" borderId="40" xfId="49" applyNumberFormat="1" applyFont="1" applyFill="1" applyBorder="1" applyAlignment="1" applyProtection="1">
      <alignment horizontal="left" vertical="center"/>
      <protection locked="0"/>
    </xf>
    <xf numFmtId="179" fontId="7" fillId="0" borderId="40" xfId="49" applyNumberFormat="1" applyFont="1" applyFill="1" applyBorder="1" applyAlignment="1" applyProtection="1">
      <alignment horizontal="left" vertical="center" wrapText="1"/>
      <protection locked="0"/>
    </xf>
    <xf numFmtId="179" fontId="7" fillId="0" borderId="42" xfId="49" applyNumberFormat="1" applyFont="1" applyFill="1" applyBorder="1" applyAlignment="1" applyProtection="1">
      <alignment horizontal="left" vertical="center" wrapText="1"/>
      <protection locked="0"/>
    </xf>
    <xf numFmtId="6" fontId="7" fillId="0" borderId="39" xfId="58" applyFont="1" applyFill="1" applyBorder="1" applyAlignment="1" applyProtection="1">
      <alignment horizontal="right" vertical="center"/>
      <protection/>
    </xf>
    <xf numFmtId="6" fontId="7" fillId="0" borderId="44" xfId="58" applyFont="1" applyFill="1" applyBorder="1" applyAlignment="1" applyProtection="1">
      <alignment horizontal="right" vertical="center"/>
      <protection/>
    </xf>
    <xf numFmtId="179" fontId="7" fillId="34" borderId="124" xfId="49" applyNumberFormat="1" applyFont="1" applyFill="1" applyBorder="1" applyAlignment="1" applyProtection="1">
      <alignment horizontal="left" vertical="center"/>
      <protection locked="0"/>
    </xf>
    <xf numFmtId="6" fontId="7" fillId="34" borderId="112" xfId="58" applyFont="1" applyFill="1" applyBorder="1" applyAlignment="1" applyProtection="1">
      <alignment horizontal="right" vertical="center"/>
      <protection locked="0"/>
    </xf>
    <xf numFmtId="179" fontId="7" fillId="34" borderId="40" xfId="49" applyNumberFormat="1" applyFont="1" applyFill="1" applyBorder="1" applyAlignment="1" applyProtection="1">
      <alignment horizontal="left" vertical="center"/>
      <protection locked="0"/>
    </xf>
    <xf numFmtId="179" fontId="7" fillId="34" borderId="40" xfId="49" applyNumberFormat="1" applyFont="1" applyFill="1" applyBorder="1" applyAlignment="1" applyProtection="1">
      <alignment horizontal="left" vertical="center" wrapText="1"/>
      <protection locked="0"/>
    </xf>
    <xf numFmtId="179" fontId="7" fillId="34" borderId="42" xfId="49" applyNumberFormat="1" applyFont="1" applyFill="1" applyBorder="1" applyAlignment="1" applyProtection="1">
      <alignment horizontal="left" vertical="center" wrapText="1"/>
      <protection locked="0"/>
    </xf>
    <xf numFmtId="179" fontId="7" fillId="35" borderId="124" xfId="49" applyNumberFormat="1" applyFont="1" applyFill="1" applyBorder="1" applyAlignment="1" applyProtection="1">
      <alignment horizontal="left"/>
      <protection locked="0"/>
    </xf>
    <xf numFmtId="6" fontId="7" fillId="35" borderId="112" xfId="58" applyFont="1" applyFill="1" applyBorder="1" applyAlignment="1" applyProtection="1">
      <alignment horizontal="right" wrapText="1"/>
      <protection locked="0"/>
    </xf>
    <xf numFmtId="179" fontId="7" fillId="35" borderId="40" xfId="49" applyNumberFormat="1" applyFont="1" applyFill="1" applyBorder="1" applyAlignment="1" applyProtection="1">
      <alignment horizontal="left"/>
      <protection locked="0"/>
    </xf>
    <xf numFmtId="6" fontId="7" fillId="35" borderId="101" xfId="58" applyFont="1" applyFill="1" applyBorder="1" applyAlignment="1" applyProtection="1">
      <alignment horizontal="right" wrapText="1"/>
      <protection locked="0"/>
    </xf>
    <xf numFmtId="179" fontId="7" fillId="35" borderId="42" xfId="49" applyNumberFormat="1" applyFont="1" applyFill="1" applyBorder="1" applyAlignment="1" applyProtection="1">
      <alignment horizontal="left"/>
      <protection locked="0"/>
    </xf>
    <xf numFmtId="6" fontId="7" fillId="35" borderId="102" xfId="58" applyFont="1" applyFill="1" applyBorder="1" applyAlignment="1" applyProtection="1">
      <alignment horizontal="right" wrapText="1"/>
      <protection locked="0"/>
    </xf>
    <xf numFmtId="6" fontId="7" fillId="0" borderId="39" xfId="58" applyFont="1" applyFill="1" applyBorder="1" applyAlignment="1" applyProtection="1">
      <alignment/>
      <protection/>
    </xf>
    <xf numFmtId="6" fontId="7" fillId="0" borderId="44" xfId="58" applyFont="1" applyFill="1" applyBorder="1" applyAlignment="1" applyProtection="1">
      <alignment/>
      <protection/>
    </xf>
    <xf numFmtId="179" fontId="7" fillId="36" borderId="124" xfId="49" applyNumberFormat="1" applyFont="1" applyFill="1" applyBorder="1" applyAlignment="1" applyProtection="1">
      <alignment horizontal="left"/>
      <protection locked="0"/>
    </xf>
    <xf numFmtId="6" fontId="7" fillId="36" borderId="112" xfId="58" applyFont="1" applyFill="1" applyBorder="1" applyAlignment="1" applyProtection="1">
      <alignment horizontal="right" wrapText="1"/>
      <protection locked="0"/>
    </xf>
    <xf numFmtId="179" fontId="7" fillId="36" borderId="40" xfId="49" applyNumberFormat="1" applyFont="1" applyFill="1" applyBorder="1" applyAlignment="1" applyProtection="1">
      <alignment horizontal="left"/>
      <protection locked="0"/>
    </xf>
    <xf numFmtId="6" fontId="7" fillId="36" borderId="101" xfId="58" applyFont="1" applyFill="1" applyBorder="1" applyAlignment="1" applyProtection="1">
      <alignment horizontal="right" wrapText="1"/>
      <protection locked="0"/>
    </xf>
    <xf numFmtId="179" fontId="7" fillId="36" borderId="42" xfId="49" applyNumberFormat="1" applyFont="1" applyFill="1" applyBorder="1" applyAlignment="1" applyProtection="1">
      <alignment horizontal="left"/>
      <protection locked="0"/>
    </xf>
    <xf numFmtId="6" fontId="7" fillId="36" borderId="102" xfId="58" applyFont="1" applyFill="1" applyBorder="1" applyAlignment="1" applyProtection="1">
      <alignment horizontal="right" wrapText="1"/>
      <protection locked="0"/>
    </xf>
    <xf numFmtId="179" fontId="7" fillId="37" borderId="124" xfId="49" applyNumberFormat="1" applyFont="1" applyFill="1" applyBorder="1" applyAlignment="1" applyProtection="1">
      <alignment horizontal="left"/>
      <protection locked="0"/>
    </xf>
    <xf numFmtId="6" fontId="7" fillId="37" borderId="112" xfId="58" applyFont="1" applyFill="1" applyBorder="1" applyAlignment="1" applyProtection="1">
      <alignment horizontal="right" wrapText="1"/>
      <protection locked="0"/>
    </xf>
    <xf numFmtId="179" fontId="7" fillId="37" borderId="40" xfId="49" applyNumberFormat="1" applyFont="1" applyFill="1" applyBorder="1" applyAlignment="1" applyProtection="1">
      <alignment horizontal="left"/>
      <protection locked="0"/>
    </xf>
    <xf numFmtId="6" fontId="7" fillId="37" borderId="101" xfId="58" applyFont="1" applyFill="1" applyBorder="1" applyAlignment="1" applyProtection="1">
      <alignment horizontal="right" wrapText="1"/>
      <protection locked="0"/>
    </xf>
    <xf numFmtId="179" fontId="7" fillId="37" borderId="42" xfId="49" applyNumberFormat="1" applyFont="1" applyFill="1" applyBorder="1" applyAlignment="1" applyProtection="1">
      <alignment horizontal="left"/>
      <protection locked="0"/>
    </xf>
    <xf numFmtId="6" fontId="7" fillId="37" borderId="102" xfId="58" applyFont="1" applyFill="1" applyBorder="1" applyAlignment="1" applyProtection="1">
      <alignment horizontal="right" wrapText="1"/>
      <protection locked="0"/>
    </xf>
    <xf numFmtId="179" fontId="7" fillId="39" borderId="124" xfId="49" applyNumberFormat="1" applyFont="1" applyFill="1" applyBorder="1" applyAlignment="1" applyProtection="1">
      <alignment horizontal="left"/>
      <protection locked="0"/>
    </xf>
    <xf numFmtId="6" fontId="7" fillId="39" borderId="112" xfId="58" applyFont="1" applyFill="1" applyBorder="1" applyAlignment="1" applyProtection="1">
      <alignment horizontal="right" wrapText="1"/>
      <protection locked="0"/>
    </xf>
    <xf numFmtId="179" fontId="7" fillId="39" borderId="40" xfId="49" applyNumberFormat="1" applyFont="1" applyFill="1" applyBorder="1" applyAlignment="1" applyProtection="1">
      <alignment horizontal="left"/>
      <protection locked="0"/>
    </xf>
    <xf numFmtId="6" fontId="7" fillId="39" borderId="101" xfId="58" applyFont="1" applyFill="1" applyBorder="1" applyAlignment="1" applyProtection="1">
      <alignment horizontal="right" wrapText="1"/>
      <protection locked="0"/>
    </xf>
    <xf numFmtId="179" fontId="7" fillId="39" borderId="42" xfId="49" applyNumberFormat="1" applyFont="1" applyFill="1" applyBorder="1" applyAlignment="1" applyProtection="1">
      <alignment horizontal="left"/>
      <protection locked="0"/>
    </xf>
    <xf numFmtId="6" fontId="7" fillId="39" borderId="102" xfId="58" applyFont="1" applyFill="1" applyBorder="1" applyAlignment="1" applyProtection="1">
      <alignment horizontal="right" wrapText="1"/>
      <protection locked="0"/>
    </xf>
    <xf numFmtId="179" fontId="7" fillId="40" borderId="124" xfId="49" applyNumberFormat="1" applyFont="1" applyFill="1" applyBorder="1" applyAlignment="1" applyProtection="1">
      <alignment horizontal="left"/>
      <protection locked="0"/>
    </xf>
    <xf numFmtId="6" fontId="7" fillId="40" borderId="112" xfId="58" applyFont="1" applyFill="1" applyBorder="1" applyAlignment="1" applyProtection="1">
      <alignment horizontal="right" wrapText="1"/>
      <protection locked="0"/>
    </xf>
    <xf numFmtId="179" fontId="7" fillId="40" borderId="40" xfId="49" applyNumberFormat="1" applyFont="1" applyFill="1" applyBorder="1" applyAlignment="1" applyProtection="1">
      <alignment horizontal="left"/>
      <protection locked="0"/>
    </xf>
    <xf numFmtId="6" fontId="7" fillId="40" borderId="101" xfId="58" applyFont="1" applyFill="1" applyBorder="1" applyAlignment="1" applyProtection="1">
      <alignment horizontal="right" wrapText="1"/>
      <protection locked="0"/>
    </xf>
    <xf numFmtId="179" fontId="7" fillId="40" borderId="42" xfId="49" applyNumberFormat="1" applyFont="1" applyFill="1" applyBorder="1" applyAlignment="1" applyProtection="1">
      <alignment horizontal="left"/>
      <protection locked="0"/>
    </xf>
    <xf numFmtId="6" fontId="7" fillId="40" borderId="102" xfId="58" applyFont="1" applyFill="1" applyBorder="1" applyAlignment="1" applyProtection="1">
      <alignment horizontal="right" wrapText="1"/>
      <protection locked="0"/>
    </xf>
    <xf numFmtId="179" fontId="7" fillId="41" borderId="124" xfId="49" applyNumberFormat="1" applyFont="1" applyFill="1" applyBorder="1" applyAlignment="1" applyProtection="1">
      <alignment horizontal="left"/>
      <protection locked="0"/>
    </xf>
    <xf numFmtId="6" fontId="7" fillId="41" borderId="112" xfId="58" applyFont="1" applyFill="1" applyBorder="1" applyAlignment="1" applyProtection="1">
      <alignment horizontal="right" wrapText="1"/>
      <protection locked="0"/>
    </xf>
    <xf numFmtId="179" fontId="7" fillId="41" borderId="40" xfId="49" applyNumberFormat="1" applyFont="1" applyFill="1" applyBorder="1" applyAlignment="1" applyProtection="1">
      <alignment horizontal="left"/>
      <protection locked="0"/>
    </xf>
    <xf numFmtId="6" fontId="7" fillId="41" borderId="101" xfId="58" applyFont="1" applyFill="1" applyBorder="1" applyAlignment="1" applyProtection="1">
      <alignment horizontal="right" wrapText="1"/>
      <protection locked="0"/>
    </xf>
    <xf numFmtId="179" fontId="7" fillId="41" borderId="42" xfId="49" applyNumberFormat="1" applyFont="1" applyFill="1" applyBorder="1" applyAlignment="1" applyProtection="1">
      <alignment horizontal="left"/>
      <protection locked="0"/>
    </xf>
    <xf numFmtId="6" fontId="7" fillId="41" borderId="102" xfId="58" applyFont="1" applyFill="1" applyBorder="1" applyAlignment="1" applyProtection="1">
      <alignment horizontal="right" wrapText="1"/>
      <protection locked="0"/>
    </xf>
    <xf numFmtId="179" fontId="7" fillId="42" borderId="124" xfId="49" applyNumberFormat="1" applyFont="1" applyFill="1" applyBorder="1" applyAlignment="1" applyProtection="1">
      <alignment horizontal="left"/>
      <protection locked="0"/>
    </xf>
    <xf numFmtId="6" fontId="7" fillId="42" borderId="112" xfId="58" applyFont="1" applyFill="1" applyBorder="1" applyAlignment="1" applyProtection="1">
      <alignment horizontal="right" wrapText="1"/>
      <protection locked="0"/>
    </xf>
    <xf numFmtId="179" fontId="7" fillId="42" borderId="40" xfId="49" applyNumberFormat="1" applyFont="1" applyFill="1" applyBorder="1" applyAlignment="1" applyProtection="1">
      <alignment horizontal="left"/>
      <protection locked="0"/>
    </xf>
    <xf numFmtId="6" fontId="7" fillId="42" borderId="101" xfId="58" applyFont="1" applyFill="1" applyBorder="1" applyAlignment="1" applyProtection="1">
      <alignment horizontal="right" wrapText="1"/>
      <protection locked="0"/>
    </xf>
    <xf numFmtId="179" fontId="7" fillId="42" borderId="42" xfId="49" applyNumberFormat="1" applyFont="1" applyFill="1" applyBorder="1" applyAlignment="1" applyProtection="1">
      <alignment horizontal="left"/>
      <protection locked="0"/>
    </xf>
    <xf numFmtId="6" fontId="7" fillId="42" borderId="102" xfId="58" applyFont="1" applyFill="1" applyBorder="1" applyAlignment="1" applyProtection="1">
      <alignment horizontal="right" wrapText="1"/>
      <protection locked="0"/>
    </xf>
    <xf numFmtId="6" fontId="98" fillId="43" borderId="20" xfId="58" applyFont="1" applyFill="1" applyBorder="1" applyAlignment="1" applyProtection="1">
      <alignment horizontal="right"/>
      <protection locked="0"/>
    </xf>
    <xf numFmtId="0" fontId="4" fillId="44" borderId="116" xfId="0" applyFont="1" applyFill="1" applyBorder="1" applyAlignment="1" applyProtection="1">
      <alignment horizontal="center" vertical="center" wrapText="1"/>
      <protection locked="0"/>
    </xf>
    <xf numFmtId="0" fontId="4" fillId="44" borderId="121" xfId="0" applyFont="1" applyFill="1" applyBorder="1" applyAlignment="1" applyProtection="1">
      <alignment horizontal="center" vertical="center" wrapText="1"/>
      <protection locked="0"/>
    </xf>
    <xf numFmtId="0" fontId="4" fillId="44" borderId="117" xfId="0" applyFont="1" applyFill="1" applyBorder="1" applyAlignment="1" applyProtection="1">
      <alignment horizontal="center" vertical="center" wrapText="1"/>
      <protection locked="0"/>
    </xf>
    <xf numFmtId="0" fontId="4" fillId="44" borderId="119" xfId="0" applyFont="1" applyFill="1" applyBorder="1" applyAlignment="1" applyProtection="1">
      <alignment horizontal="center" vertical="center" wrapText="1"/>
      <protection locked="0"/>
    </xf>
    <xf numFmtId="38" fontId="4" fillId="44" borderId="119" xfId="0" applyNumberFormat="1" applyFont="1" applyFill="1" applyBorder="1" applyAlignment="1" applyProtection="1">
      <alignment horizontal="center" vertical="center" wrapText="1"/>
      <protection locked="0"/>
    </xf>
    <xf numFmtId="38" fontId="4" fillId="44" borderId="123" xfId="0" applyNumberFormat="1" applyFont="1" applyFill="1" applyBorder="1" applyAlignment="1" applyProtection="1">
      <alignment horizontal="center" vertical="center" wrapText="1"/>
      <protection locked="0"/>
    </xf>
    <xf numFmtId="6" fontId="98" fillId="0" borderId="58" xfId="58" applyFont="1" applyFill="1" applyBorder="1" applyAlignment="1" applyProtection="1">
      <alignment horizontal="right"/>
      <protection/>
    </xf>
    <xf numFmtId="6" fontId="98" fillId="0" borderId="73" xfId="58" applyFont="1" applyFill="1" applyBorder="1" applyAlignment="1" applyProtection="1">
      <alignment horizontal="right"/>
      <protection/>
    </xf>
    <xf numFmtId="6" fontId="98" fillId="0" borderId="59" xfId="58" applyFont="1" applyFill="1" applyBorder="1" applyAlignment="1" applyProtection="1">
      <alignment horizontal="right" vertical="center"/>
      <protection/>
    </xf>
    <xf numFmtId="0" fontId="84" fillId="34" borderId="92" xfId="0" applyFont="1" applyFill="1" applyBorder="1" applyAlignment="1" applyProtection="1">
      <alignment/>
      <protection locked="0"/>
    </xf>
    <xf numFmtId="6" fontId="84" fillId="34" borderId="92" xfId="58" applyFont="1" applyFill="1" applyBorder="1" applyAlignment="1" applyProtection="1">
      <alignment/>
      <protection locked="0"/>
    </xf>
    <xf numFmtId="6" fontId="84" fillId="34" borderId="88" xfId="58" applyFont="1" applyFill="1" applyBorder="1" applyAlignment="1" applyProtection="1">
      <alignment/>
      <protection locked="0"/>
    </xf>
    <xf numFmtId="6" fontId="84" fillId="34" borderId="89" xfId="58" applyFont="1" applyFill="1" applyBorder="1" applyAlignment="1" applyProtection="1">
      <alignment/>
      <protection locked="0"/>
    </xf>
    <xf numFmtId="6" fontId="84" fillId="34" borderId="96" xfId="58" applyFont="1" applyFill="1" applyBorder="1" applyAlignment="1" applyProtection="1">
      <alignment/>
      <protection locked="0"/>
    </xf>
    <xf numFmtId="0" fontId="84" fillId="0" borderId="125" xfId="0" applyFont="1" applyFill="1" applyBorder="1" applyAlignment="1" applyProtection="1">
      <alignment/>
      <protection locked="0"/>
    </xf>
    <xf numFmtId="0" fontId="84" fillId="0" borderId="126" xfId="0" applyFont="1" applyFill="1" applyBorder="1" applyAlignment="1" applyProtection="1">
      <alignment/>
      <protection locked="0"/>
    </xf>
    <xf numFmtId="0" fontId="84" fillId="0" borderId="127" xfId="0" applyFont="1" applyFill="1" applyBorder="1" applyAlignment="1" applyProtection="1">
      <alignment/>
      <protection locked="0"/>
    </xf>
    <xf numFmtId="0" fontId="84" fillId="33" borderId="125" xfId="0" applyFont="1" applyFill="1" applyBorder="1" applyAlignment="1" applyProtection="1">
      <alignment/>
      <protection locked="0"/>
    </xf>
    <xf numFmtId="0" fontId="84" fillId="33" borderId="128" xfId="0" applyFont="1" applyFill="1" applyBorder="1" applyAlignment="1" applyProtection="1">
      <alignment/>
      <protection locked="0"/>
    </xf>
    <xf numFmtId="0" fontId="84" fillId="33" borderId="127" xfId="0" applyFont="1" applyFill="1" applyBorder="1" applyAlignment="1" applyProtection="1">
      <alignment/>
      <protection locked="0"/>
    </xf>
    <xf numFmtId="49" fontId="84" fillId="33" borderId="125" xfId="0" applyNumberFormat="1" applyFont="1" applyFill="1" applyBorder="1" applyAlignment="1" applyProtection="1">
      <alignment/>
      <protection locked="0"/>
    </xf>
    <xf numFmtId="49" fontId="84" fillId="33" borderId="128" xfId="0" applyNumberFormat="1" applyFont="1" applyFill="1" applyBorder="1" applyAlignment="1" applyProtection="1">
      <alignment/>
      <protection locked="0"/>
    </xf>
    <xf numFmtId="49" fontId="84" fillId="33" borderId="127" xfId="0" applyNumberFormat="1" applyFont="1" applyFill="1" applyBorder="1" applyAlignment="1" applyProtection="1">
      <alignment/>
      <protection locked="0"/>
    </xf>
    <xf numFmtId="0" fontId="84" fillId="45" borderId="88" xfId="0" applyFont="1" applyFill="1" applyBorder="1" applyAlignment="1" applyProtection="1">
      <alignment vertical="center"/>
      <protection locked="0"/>
    </xf>
    <xf numFmtId="0" fontId="84" fillId="45" borderId="94" xfId="0" applyFont="1" applyFill="1" applyBorder="1" applyAlignment="1" applyProtection="1">
      <alignment vertical="center"/>
      <protection locked="0"/>
    </xf>
    <xf numFmtId="6" fontId="5" fillId="45" borderId="90" xfId="58" applyFont="1" applyFill="1" applyBorder="1" applyAlignment="1" applyProtection="1">
      <alignment/>
      <protection locked="0"/>
    </xf>
    <xf numFmtId="0" fontId="84" fillId="45" borderId="89" xfId="0" applyFont="1" applyFill="1" applyBorder="1" applyAlignment="1" applyProtection="1">
      <alignment vertical="center"/>
      <protection locked="0"/>
    </xf>
    <xf numFmtId="0" fontId="84" fillId="45" borderId="95" xfId="0" applyFont="1" applyFill="1" applyBorder="1" applyAlignment="1" applyProtection="1">
      <alignment vertical="center"/>
      <protection locked="0"/>
    </xf>
    <xf numFmtId="0" fontId="84" fillId="45" borderId="96" xfId="0" applyFont="1" applyFill="1" applyBorder="1" applyAlignment="1" applyProtection="1">
      <alignment vertical="center"/>
      <protection locked="0"/>
    </xf>
    <xf numFmtId="0" fontId="84" fillId="45" borderId="97" xfId="0" applyFont="1" applyFill="1" applyBorder="1" applyAlignment="1" applyProtection="1">
      <alignment vertical="center"/>
      <protection locked="0"/>
    </xf>
    <xf numFmtId="6" fontId="100" fillId="45" borderId="91" xfId="58" applyFont="1" applyFill="1" applyBorder="1" applyAlignment="1" applyProtection="1">
      <alignment/>
      <protection locked="0"/>
    </xf>
    <xf numFmtId="0" fontId="84" fillId="46" borderId="88" xfId="0" applyFont="1" applyFill="1" applyBorder="1" applyAlignment="1" applyProtection="1">
      <alignment vertical="center"/>
      <protection locked="0"/>
    </xf>
    <xf numFmtId="0" fontId="84" fillId="46" borderId="92" xfId="0" applyFont="1" applyFill="1" applyBorder="1" applyAlignment="1" applyProtection="1">
      <alignment vertical="center"/>
      <protection locked="0"/>
    </xf>
    <xf numFmtId="0" fontId="84" fillId="46" borderId="98" xfId="0" applyFont="1" applyFill="1" applyBorder="1" applyAlignment="1" applyProtection="1">
      <alignment vertical="center"/>
      <protection locked="0"/>
    </xf>
    <xf numFmtId="6" fontId="5" fillId="46" borderId="98" xfId="58" applyFont="1" applyFill="1" applyBorder="1" applyAlignment="1" applyProtection="1">
      <alignment/>
      <protection locked="0"/>
    </xf>
    <xf numFmtId="0" fontId="84" fillId="46" borderId="94" xfId="0" applyFont="1" applyFill="1" applyBorder="1" applyAlignment="1" applyProtection="1">
      <alignment vertical="center"/>
      <protection locked="0"/>
    </xf>
    <xf numFmtId="6" fontId="5" fillId="46" borderId="94" xfId="58" applyFont="1" applyFill="1" applyBorder="1" applyAlignment="1" applyProtection="1">
      <alignment/>
      <protection locked="0"/>
    </xf>
    <xf numFmtId="0" fontId="84" fillId="46" borderId="89" xfId="0" applyFont="1" applyFill="1" applyBorder="1" applyAlignment="1" applyProtection="1">
      <alignment vertical="center"/>
      <protection locked="0"/>
    </xf>
    <xf numFmtId="0" fontId="84" fillId="46" borderId="95" xfId="0" applyFont="1" applyFill="1" applyBorder="1" applyAlignment="1" applyProtection="1">
      <alignment vertical="center"/>
      <protection locked="0"/>
    </xf>
    <xf numFmtId="6" fontId="5" fillId="46" borderId="66" xfId="58" applyFont="1" applyFill="1" applyBorder="1" applyAlignment="1" applyProtection="1">
      <alignment/>
      <protection locked="0"/>
    </xf>
    <xf numFmtId="6" fontId="5" fillId="46" borderId="90" xfId="58" applyFont="1" applyFill="1" applyBorder="1" applyAlignment="1" applyProtection="1">
      <alignment/>
      <protection locked="0"/>
    </xf>
    <xf numFmtId="0" fontId="84" fillId="46" borderId="93" xfId="0" applyFont="1" applyFill="1" applyBorder="1" applyAlignment="1" applyProtection="1">
      <alignment vertical="center"/>
      <protection locked="0"/>
    </xf>
    <xf numFmtId="0" fontId="84" fillId="46" borderId="99" xfId="0" applyFont="1" applyFill="1" applyBorder="1" applyAlignment="1" applyProtection="1">
      <alignment vertical="center"/>
      <protection locked="0"/>
    </xf>
    <xf numFmtId="6" fontId="7" fillId="46" borderId="74" xfId="58" applyFont="1" applyFill="1" applyBorder="1" applyAlignment="1" applyProtection="1">
      <alignment horizontal="right"/>
      <protection locked="0"/>
    </xf>
    <xf numFmtId="6" fontId="7" fillId="46" borderId="18" xfId="58" applyFont="1" applyFill="1" applyBorder="1" applyAlignment="1" applyProtection="1">
      <alignment horizontal="right"/>
      <protection locked="0"/>
    </xf>
    <xf numFmtId="6" fontId="7" fillId="46" borderId="22" xfId="58" applyFont="1" applyFill="1" applyBorder="1" applyAlignment="1" applyProtection="1">
      <alignment horizontal="right"/>
      <protection locked="0"/>
    </xf>
    <xf numFmtId="179" fontId="16" fillId="46" borderId="68" xfId="0" applyNumberFormat="1" applyFont="1" applyFill="1" applyBorder="1" applyAlignment="1" applyProtection="1">
      <alignment horizontal="left"/>
      <protection locked="0"/>
    </xf>
    <xf numFmtId="56" fontId="7" fillId="46" borderId="75" xfId="0" applyNumberFormat="1" applyFont="1" applyFill="1" applyBorder="1" applyAlignment="1" applyProtection="1">
      <alignment horizontal="right"/>
      <protection locked="0"/>
    </xf>
    <xf numFmtId="6" fontId="16" fillId="46" borderId="74" xfId="58" applyFont="1" applyFill="1" applyBorder="1" applyAlignment="1" applyProtection="1">
      <alignment horizontal="right" wrapText="1"/>
      <protection locked="0"/>
    </xf>
    <xf numFmtId="38" fontId="7" fillId="46" borderId="38" xfId="49" applyFont="1" applyFill="1" applyBorder="1" applyAlignment="1" applyProtection="1">
      <alignment horizontal="left"/>
      <protection locked="0"/>
    </xf>
    <xf numFmtId="179" fontId="16" fillId="46" borderId="75" xfId="49" applyNumberFormat="1" applyFont="1" applyFill="1" applyBorder="1" applyAlignment="1" applyProtection="1">
      <alignment horizontal="right"/>
      <protection locked="0"/>
    </xf>
    <xf numFmtId="6" fontId="16" fillId="46" borderId="74" xfId="58" applyFont="1" applyFill="1" applyBorder="1" applyAlignment="1" applyProtection="1">
      <alignment horizontal="right"/>
      <protection locked="0"/>
    </xf>
    <xf numFmtId="179" fontId="7" fillId="46" borderId="68" xfId="0" applyNumberFormat="1" applyFont="1" applyFill="1" applyBorder="1" applyAlignment="1" applyProtection="1">
      <alignment horizontal="left"/>
      <protection locked="0"/>
    </xf>
    <xf numFmtId="6" fontId="16" fillId="46" borderId="18" xfId="58" applyFont="1" applyFill="1" applyBorder="1" applyAlignment="1" applyProtection="1">
      <alignment horizontal="right" wrapText="1"/>
      <protection locked="0"/>
    </xf>
    <xf numFmtId="38" fontId="7" fillId="46" borderId="68" xfId="49" applyFont="1" applyFill="1" applyBorder="1" applyAlignment="1" applyProtection="1">
      <alignment horizontal="left"/>
      <protection locked="0"/>
    </xf>
    <xf numFmtId="179" fontId="16" fillId="46" borderId="69" xfId="49" applyNumberFormat="1" applyFont="1" applyFill="1" applyBorder="1" applyAlignment="1" applyProtection="1">
      <alignment horizontal="right"/>
      <protection locked="0"/>
    </xf>
    <xf numFmtId="6" fontId="16" fillId="46" borderId="18" xfId="58" applyFont="1" applyFill="1" applyBorder="1" applyAlignment="1" applyProtection="1">
      <alignment horizontal="right"/>
      <protection locked="0"/>
    </xf>
    <xf numFmtId="56" fontId="7" fillId="46" borderId="69" xfId="0" applyNumberFormat="1" applyFont="1" applyFill="1" applyBorder="1" applyAlignment="1" applyProtection="1">
      <alignment horizontal="right"/>
      <protection locked="0"/>
    </xf>
    <xf numFmtId="179" fontId="7" fillId="46" borderId="43" xfId="0" applyNumberFormat="1" applyFont="1" applyFill="1" applyBorder="1" applyAlignment="1" applyProtection="1">
      <alignment horizontal="left"/>
      <protection locked="0"/>
    </xf>
    <xf numFmtId="56" fontId="7" fillId="46" borderId="62" xfId="0" applyNumberFormat="1" applyFont="1" applyFill="1" applyBorder="1" applyAlignment="1" applyProtection="1">
      <alignment horizontal="right"/>
      <protection locked="0"/>
    </xf>
    <xf numFmtId="6" fontId="16" fillId="46" borderId="22" xfId="58" applyFont="1" applyFill="1" applyBorder="1" applyAlignment="1" applyProtection="1">
      <alignment horizontal="right" wrapText="1"/>
      <protection locked="0"/>
    </xf>
    <xf numFmtId="38" fontId="7" fillId="46" borderId="43" xfId="49" applyFont="1" applyFill="1" applyBorder="1" applyAlignment="1" applyProtection="1">
      <alignment horizontal="left"/>
      <protection locked="0"/>
    </xf>
    <xf numFmtId="179" fontId="16" fillId="46" borderId="62" xfId="49" applyNumberFormat="1" applyFont="1" applyFill="1" applyBorder="1" applyAlignment="1" applyProtection="1">
      <alignment horizontal="right"/>
      <protection locked="0"/>
    </xf>
    <xf numFmtId="56" fontId="7" fillId="46" borderId="73" xfId="0" applyNumberFormat="1" applyFont="1" applyFill="1" applyBorder="1" applyAlignment="1" applyProtection="1">
      <alignment horizontal="right"/>
      <protection locked="0"/>
    </xf>
    <xf numFmtId="38" fontId="7" fillId="46" borderId="72" xfId="49" applyFont="1" applyFill="1" applyBorder="1" applyAlignment="1" applyProtection="1">
      <alignment horizontal="left"/>
      <protection locked="0"/>
    </xf>
    <xf numFmtId="6" fontId="16" fillId="46" borderId="25" xfId="58" applyFont="1" applyFill="1" applyBorder="1" applyAlignment="1" applyProtection="1">
      <alignment horizontal="right"/>
      <protection locked="0"/>
    </xf>
    <xf numFmtId="179" fontId="16" fillId="46" borderId="73" xfId="49" applyNumberFormat="1" applyFont="1" applyFill="1" applyBorder="1" applyAlignment="1" applyProtection="1">
      <alignment horizontal="right"/>
      <protection locked="0"/>
    </xf>
    <xf numFmtId="6" fontId="16" fillId="46" borderId="43" xfId="58" applyFont="1" applyFill="1" applyBorder="1" applyAlignment="1" applyProtection="1">
      <alignment horizontal="left"/>
      <protection locked="0"/>
    </xf>
    <xf numFmtId="0" fontId="116" fillId="46" borderId="70" xfId="0" applyFont="1" applyFill="1" applyBorder="1" applyAlignment="1" applyProtection="1">
      <alignment/>
      <protection locked="0"/>
    </xf>
    <xf numFmtId="0" fontId="116" fillId="46" borderId="71" xfId="0" applyFont="1" applyFill="1" applyBorder="1" applyAlignment="1" applyProtection="1">
      <alignment/>
      <protection locked="0"/>
    </xf>
    <xf numFmtId="0" fontId="5" fillId="46" borderId="78" xfId="0" applyFont="1" applyFill="1" applyBorder="1" applyAlignment="1" applyProtection="1">
      <alignment vertical="center"/>
      <protection locked="0"/>
    </xf>
    <xf numFmtId="6" fontId="5" fillId="46" borderId="78" xfId="58" applyFont="1" applyFill="1" applyBorder="1" applyAlignment="1" applyProtection="1">
      <alignment vertical="center"/>
      <protection locked="0"/>
    </xf>
    <xf numFmtId="179" fontId="5" fillId="46" borderId="78" xfId="58" applyNumberFormat="1" applyFont="1" applyFill="1" applyBorder="1" applyAlignment="1" applyProtection="1">
      <alignment vertical="center"/>
      <protection locked="0"/>
    </xf>
    <xf numFmtId="0" fontId="5" fillId="46" borderId="79" xfId="0" applyFont="1" applyFill="1" applyBorder="1" applyAlignment="1" applyProtection="1">
      <alignment vertical="center"/>
      <protection locked="0"/>
    </xf>
    <xf numFmtId="6" fontId="5" fillId="46" borderId="79" xfId="58" applyFont="1" applyFill="1" applyBorder="1" applyAlignment="1" applyProtection="1">
      <alignment vertical="center"/>
      <protection locked="0"/>
    </xf>
    <xf numFmtId="179" fontId="5" fillId="46" borderId="79" xfId="58" applyNumberFormat="1" applyFont="1" applyFill="1" applyBorder="1" applyAlignment="1" applyProtection="1">
      <alignment vertical="center"/>
      <protection locked="0"/>
    </xf>
    <xf numFmtId="179" fontId="5" fillId="46" borderId="79" xfId="0" applyNumberFormat="1" applyFont="1" applyFill="1" applyBorder="1" applyAlignment="1" applyProtection="1">
      <alignment vertical="center"/>
      <protection locked="0"/>
    </xf>
    <xf numFmtId="0" fontId="5" fillId="46" borderId="80" xfId="0" applyFont="1" applyFill="1" applyBorder="1" applyAlignment="1" applyProtection="1">
      <alignment vertical="center"/>
      <protection locked="0"/>
    </xf>
    <xf numFmtId="6" fontId="5" fillId="46" borderId="80" xfId="58" applyFont="1" applyFill="1" applyBorder="1" applyAlignment="1" applyProtection="1">
      <alignment vertical="center"/>
      <protection locked="0"/>
    </xf>
    <xf numFmtId="179" fontId="5" fillId="46" borderId="80" xfId="58" applyNumberFormat="1" applyFont="1" applyFill="1" applyBorder="1" applyAlignment="1" applyProtection="1">
      <alignment vertical="center"/>
      <protection locked="0"/>
    </xf>
    <xf numFmtId="179" fontId="7" fillId="46" borderId="124" xfId="0" applyNumberFormat="1" applyFont="1" applyFill="1" applyBorder="1" applyAlignment="1" applyProtection="1">
      <alignment horizontal="left"/>
      <protection locked="0"/>
    </xf>
    <xf numFmtId="179" fontId="7" fillId="46" borderId="112" xfId="0" applyNumberFormat="1" applyFont="1" applyFill="1" applyBorder="1" applyAlignment="1" applyProtection="1">
      <alignment horizontal="left"/>
      <protection locked="0"/>
    </xf>
    <xf numFmtId="179" fontId="7" fillId="46" borderId="40" xfId="0" applyNumberFormat="1" applyFont="1" applyFill="1" applyBorder="1" applyAlignment="1" applyProtection="1">
      <alignment horizontal="left"/>
      <protection locked="0"/>
    </xf>
    <xf numFmtId="179" fontId="7" fillId="46" borderId="101" xfId="0" applyNumberFormat="1" applyFont="1" applyFill="1" applyBorder="1" applyAlignment="1" applyProtection="1">
      <alignment horizontal="left"/>
      <protection locked="0"/>
    </xf>
    <xf numFmtId="179" fontId="7" fillId="46" borderId="42" xfId="0" applyNumberFormat="1" applyFont="1" applyFill="1" applyBorder="1" applyAlignment="1" applyProtection="1">
      <alignment horizontal="left"/>
      <protection locked="0"/>
    </xf>
    <xf numFmtId="179" fontId="7" fillId="46" borderId="102" xfId="0" applyNumberFormat="1" applyFont="1" applyFill="1" applyBorder="1" applyAlignment="1" applyProtection="1">
      <alignment horizontal="left"/>
      <protection locked="0"/>
    </xf>
    <xf numFmtId="6" fontId="5" fillId="0" borderId="65" xfId="58" applyFont="1" applyFill="1" applyBorder="1" applyAlignment="1" applyProtection="1">
      <alignment/>
      <protection/>
    </xf>
    <xf numFmtId="6" fontId="6" fillId="44" borderId="129" xfId="58" applyFont="1" applyFill="1" applyBorder="1" applyAlignment="1" applyProtection="1">
      <alignment horizontal="right" vertical="center"/>
      <protection locked="0"/>
    </xf>
    <xf numFmtId="6" fontId="6" fillId="44" borderId="130" xfId="58" applyFont="1" applyFill="1" applyBorder="1" applyAlignment="1" applyProtection="1">
      <alignment horizontal="right" vertical="center"/>
      <protection locked="0"/>
    </xf>
    <xf numFmtId="6" fontId="6" fillId="44" borderId="131" xfId="58" applyFont="1" applyFill="1" applyBorder="1" applyAlignment="1" applyProtection="1">
      <alignment horizontal="right" vertical="center"/>
      <protection locked="0"/>
    </xf>
    <xf numFmtId="6" fontId="107" fillId="44" borderId="57" xfId="58" applyFont="1" applyFill="1" applyBorder="1" applyAlignment="1" applyProtection="1">
      <alignment horizontal="right" vertical="center"/>
      <protection locked="0"/>
    </xf>
    <xf numFmtId="6" fontId="16" fillId="43" borderId="60" xfId="58" applyFont="1" applyFill="1" applyBorder="1" applyAlignment="1" applyProtection="1">
      <alignment horizontal="right"/>
      <protection/>
    </xf>
    <xf numFmtId="6" fontId="98" fillId="43" borderId="58" xfId="58" applyFont="1" applyFill="1" applyBorder="1" applyAlignment="1" applyProtection="1">
      <alignment horizontal="right"/>
      <protection/>
    </xf>
    <xf numFmtId="6" fontId="98" fillId="43" borderId="73" xfId="58" applyFont="1" applyFill="1" applyBorder="1" applyAlignment="1" applyProtection="1">
      <alignment horizontal="right"/>
      <protection/>
    </xf>
    <xf numFmtId="6" fontId="100" fillId="34" borderId="91" xfId="58" applyFont="1" applyFill="1" applyBorder="1" applyAlignment="1" applyProtection="1">
      <alignment/>
      <protection locked="0"/>
    </xf>
    <xf numFmtId="185" fontId="98" fillId="0" borderId="18" xfId="58" applyNumberFormat="1" applyFont="1" applyBorder="1" applyAlignment="1" applyProtection="1">
      <alignment horizontal="right"/>
      <protection/>
    </xf>
    <xf numFmtId="185" fontId="98" fillId="0" borderId="74" xfId="58" applyNumberFormat="1" applyFont="1" applyBorder="1" applyAlignment="1" applyProtection="1">
      <alignment horizontal="right"/>
      <protection/>
    </xf>
    <xf numFmtId="185" fontId="98" fillId="34" borderId="18" xfId="0" applyNumberFormat="1" applyFont="1" applyFill="1" applyBorder="1" applyAlignment="1" applyProtection="1">
      <alignment horizontal="right"/>
      <protection locked="0"/>
    </xf>
    <xf numFmtId="185" fontId="85" fillId="34" borderId="18" xfId="0" applyNumberFormat="1" applyFont="1" applyFill="1" applyBorder="1" applyAlignment="1" applyProtection="1">
      <alignment horizontal="right"/>
      <protection locked="0"/>
    </xf>
    <xf numFmtId="185" fontId="85" fillId="34" borderId="22" xfId="0" applyNumberFormat="1" applyFont="1" applyFill="1" applyBorder="1" applyAlignment="1" applyProtection="1">
      <alignment horizontal="right"/>
      <protection locked="0"/>
    </xf>
    <xf numFmtId="185" fontId="98" fillId="0" borderId="26" xfId="49" applyNumberFormat="1" applyFont="1" applyBorder="1" applyAlignment="1" applyProtection="1">
      <alignment horizontal="right"/>
      <protection locked="0"/>
    </xf>
    <xf numFmtId="185" fontId="92" fillId="0" borderId="32" xfId="58" applyNumberFormat="1" applyFont="1" applyBorder="1" applyAlignment="1" applyProtection="1">
      <alignment horizontal="right"/>
      <protection/>
    </xf>
    <xf numFmtId="0" fontId="86" fillId="0" borderId="64" xfId="0" applyFont="1" applyBorder="1" applyAlignment="1" applyProtection="1">
      <alignment horizontal="center" vertical="center"/>
      <protection locked="0"/>
    </xf>
    <xf numFmtId="0" fontId="86" fillId="0" borderId="10" xfId="0" applyFont="1" applyBorder="1" applyAlignment="1" applyProtection="1">
      <alignment horizontal="center" vertical="center"/>
      <protection locked="0"/>
    </xf>
    <xf numFmtId="0" fontId="86" fillId="0" borderId="63" xfId="0" applyFont="1" applyBorder="1" applyAlignment="1" applyProtection="1">
      <alignment horizontal="center" vertical="center"/>
      <protection locked="0"/>
    </xf>
    <xf numFmtId="0" fontId="117" fillId="0" borderId="0" xfId="0" applyFont="1" applyAlignment="1" applyProtection="1">
      <alignment horizontal="center" vertical="center"/>
      <protection locked="0"/>
    </xf>
    <xf numFmtId="0" fontId="108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/>
    </xf>
    <xf numFmtId="0" fontId="13" fillId="0" borderId="64" xfId="0" applyFont="1" applyBorder="1" applyAlignment="1" applyProtection="1">
      <alignment horizontal="center" vertical="center"/>
      <protection locked="0"/>
    </xf>
    <xf numFmtId="0" fontId="13" fillId="0" borderId="63" xfId="0" applyFont="1" applyBorder="1" applyAlignment="1" applyProtection="1">
      <alignment horizontal="center" vertical="center"/>
      <protection locked="0"/>
    </xf>
    <xf numFmtId="6" fontId="4" fillId="0" borderId="64" xfId="0" applyNumberFormat="1" applyFont="1" applyBorder="1" applyAlignment="1" applyProtection="1">
      <alignment horizontal="center" vertical="center" wrapText="1"/>
      <protection locked="0"/>
    </xf>
    <xf numFmtId="6" fontId="4" fillId="0" borderId="63" xfId="0" applyNumberFormat="1" applyFont="1" applyBorder="1" applyAlignment="1" applyProtection="1">
      <alignment horizontal="center" vertical="center" wrapText="1"/>
      <protection locked="0"/>
    </xf>
    <xf numFmtId="38" fontId="4" fillId="0" borderId="64" xfId="49" applyFont="1" applyBorder="1" applyAlignment="1" applyProtection="1">
      <alignment horizontal="center" vertical="center"/>
      <protection locked="0"/>
    </xf>
    <xf numFmtId="38" fontId="4" fillId="0" borderId="63" xfId="49" applyFont="1" applyBorder="1" applyAlignment="1" applyProtection="1">
      <alignment horizontal="center" vertical="center"/>
      <protection locked="0"/>
    </xf>
    <xf numFmtId="0" fontId="106" fillId="47" borderId="64" xfId="0" applyFont="1" applyFill="1" applyBorder="1" applyAlignment="1" applyProtection="1">
      <alignment horizontal="right" vertical="center"/>
      <protection locked="0"/>
    </xf>
    <xf numFmtId="0" fontId="106" fillId="47" borderId="10" xfId="0" applyFont="1" applyFill="1" applyBorder="1" applyAlignment="1" applyProtection="1">
      <alignment horizontal="right" vertical="center"/>
      <protection locked="0"/>
    </xf>
    <xf numFmtId="0" fontId="106" fillId="47" borderId="63" xfId="0" applyFont="1" applyFill="1" applyBorder="1" applyAlignment="1" applyProtection="1">
      <alignment horizontal="right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55" fontId="118" fillId="0" borderId="0" xfId="0" applyNumberFormat="1" applyFont="1" applyAlignment="1" applyProtection="1">
      <alignment horizontal="center" vertical="center"/>
      <protection locked="0"/>
    </xf>
    <xf numFmtId="55" fontId="86" fillId="0" borderId="0" xfId="0" applyNumberFormat="1" applyFont="1" applyAlignment="1" applyProtection="1">
      <alignment horizontal="center" vertical="center"/>
      <protection locked="0"/>
    </xf>
    <xf numFmtId="176" fontId="86" fillId="0" borderId="0" xfId="0" applyNumberFormat="1" applyFont="1" applyAlignment="1">
      <alignment horizontal="right" vertical="center"/>
    </xf>
    <xf numFmtId="181" fontId="14" fillId="0" borderId="0" xfId="0" applyNumberFormat="1" applyFont="1" applyAlignment="1" applyProtection="1">
      <alignment horizontal="center" vertical="center"/>
      <protection locked="0"/>
    </xf>
    <xf numFmtId="181" fontId="13" fillId="0" borderId="132" xfId="0" applyNumberFormat="1" applyFont="1" applyBorder="1" applyAlignment="1" applyProtection="1">
      <alignment horizontal="center" vertical="center"/>
      <protection locked="0"/>
    </xf>
    <xf numFmtId="181" fontId="13" fillId="0" borderId="47" xfId="0" applyNumberFormat="1" applyFont="1" applyBorder="1" applyAlignment="1" applyProtection="1">
      <alignment horizontal="center" vertical="center"/>
      <protection locked="0"/>
    </xf>
    <xf numFmtId="181" fontId="13" fillId="0" borderId="133" xfId="0" applyNumberFormat="1" applyFont="1" applyBorder="1" applyAlignment="1" applyProtection="1">
      <alignment horizontal="center" vertical="center"/>
      <protection locked="0"/>
    </xf>
    <xf numFmtId="181" fontId="13" fillId="0" borderId="33" xfId="0" applyNumberFormat="1" applyFont="1" applyBorder="1" applyAlignment="1" applyProtection="1">
      <alignment horizontal="center" vertical="center"/>
      <protection locked="0"/>
    </xf>
    <xf numFmtId="38" fontId="13" fillId="0" borderId="81" xfId="49" applyFont="1" applyBorder="1" applyAlignment="1" applyProtection="1">
      <alignment horizontal="center" vertical="center"/>
      <protection locked="0"/>
    </xf>
    <xf numFmtId="38" fontId="13" fillId="0" borderId="134" xfId="49" applyFont="1" applyBorder="1" applyAlignment="1" applyProtection="1">
      <alignment horizontal="center" vertical="center"/>
      <protection locked="0"/>
    </xf>
    <xf numFmtId="38" fontId="13" fillId="0" borderId="83" xfId="49" applyFont="1" applyBorder="1" applyAlignment="1" applyProtection="1">
      <alignment horizontal="center" vertical="center"/>
      <protection locked="0"/>
    </xf>
    <xf numFmtId="38" fontId="13" fillId="0" borderId="48" xfId="49" applyFont="1" applyBorder="1" applyAlignment="1" applyProtection="1">
      <alignment horizontal="center" vertical="center"/>
      <protection locked="0"/>
    </xf>
    <xf numFmtId="0" fontId="13" fillId="0" borderId="135" xfId="0" applyFont="1" applyBorder="1" applyAlignment="1" applyProtection="1">
      <alignment horizontal="center" vertical="center" wrapText="1"/>
      <protection locked="0"/>
    </xf>
    <xf numFmtId="0" fontId="13" fillId="0" borderId="136" xfId="0" applyFont="1" applyBorder="1" applyAlignment="1" applyProtection="1">
      <alignment horizontal="center" vertical="center" wrapText="1"/>
      <protection locked="0"/>
    </xf>
    <xf numFmtId="0" fontId="13" fillId="0" borderId="82" xfId="0" applyFont="1" applyBorder="1" applyAlignment="1" applyProtection="1">
      <alignment horizontal="center" vertical="center" wrapText="1"/>
      <protection locked="0"/>
    </xf>
    <xf numFmtId="0" fontId="13" fillId="0" borderId="86" xfId="0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16</xdr:row>
      <xdr:rowOff>0</xdr:rowOff>
    </xdr:from>
    <xdr:to>
      <xdr:col>4</xdr:col>
      <xdr:colOff>0</xdr:colOff>
      <xdr:row>17</xdr:row>
      <xdr:rowOff>0</xdr:rowOff>
    </xdr:to>
    <xdr:sp>
      <xdr:nvSpPr>
        <xdr:cNvPr id="1" name="直線コネクタ 3"/>
        <xdr:cNvSpPr>
          <a:spLocks/>
        </xdr:cNvSpPr>
      </xdr:nvSpPr>
      <xdr:spPr>
        <a:xfrm flipV="1">
          <a:off x="4714875" y="6400800"/>
          <a:ext cx="103822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4</xdr:col>
      <xdr:colOff>0</xdr:colOff>
      <xdr:row>17</xdr:row>
      <xdr:rowOff>0</xdr:rowOff>
    </xdr:to>
    <xdr:sp>
      <xdr:nvSpPr>
        <xdr:cNvPr id="2" name="直線コネクタ 4"/>
        <xdr:cNvSpPr>
          <a:spLocks/>
        </xdr:cNvSpPr>
      </xdr:nvSpPr>
      <xdr:spPr>
        <a:xfrm flipV="1">
          <a:off x="4714875" y="6400800"/>
          <a:ext cx="103822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16</xdr:row>
      <xdr:rowOff>0</xdr:rowOff>
    </xdr:from>
    <xdr:to>
      <xdr:col>4</xdr:col>
      <xdr:colOff>0</xdr:colOff>
      <xdr:row>17</xdr:row>
      <xdr:rowOff>0</xdr:rowOff>
    </xdr:to>
    <xdr:sp>
      <xdr:nvSpPr>
        <xdr:cNvPr id="1" name="直線コネクタ 1"/>
        <xdr:cNvSpPr>
          <a:spLocks/>
        </xdr:cNvSpPr>
      </xdr:nvSpPr>
      <xdr:spPr>
        <a:xfrm flipV="1">
          <a:off x="4714875" y="6400800"/>
          <a:ext cx="103822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16</xdr:row>
      <xdr:rowOff>0</xdr:rowOff>
    </xdr:from>
    <xdr:to>
      <xdr:col>4</xdr:col>
      <xdr:colOff>0</xdr:colOff>
      <xdr:row>17</xdr:row>
      <xdr:rowOff>0</xdr:rowOff>
    </xdr:to>
    <xdr:sp>
      <xdr:nvSpPr>
        <xdr:cNvPr id="1" name="直線コネクタ 1"/>
        <xdr:cNvSpPr>
          <a:spLocks/>
        </xdr:cNvSpPr>
      </xdr:nvSpPr>
      <xdr:spPr>
        <a:xfrm flipV="1">
          <a:off x="4714875" y="6400800"/>
          <a:ext cx="103822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16</xdr:row>
      <xdr:rowOff>0</xdr:rowOff>
    </xdr:from>
    <xdr:to>
      <xdr:col>4</xdr:col>
      <xdr:colOff>0</xdr:colOff>
      <xdr:row>17</xdr:row>
      <xdr:rowOff>0</xdr:rowOff>
    </xdr:to>
    <xdr:sp>
      <xdr:nvSpPr>
        <xdr:cNvPr id="1" name="直線コネクタ 1"/>
        <xdr:cNvSpPr>
          <a:spLocks/>
        </xdr:cNvSpPr>
      </xdr:nvSpPr>
      <xdr:spPr>
        <a:xfrm flipV="1">
          <a:off x="4714875" y="6400800"/>
          <a:ext cx="103822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16</xdr:row>
      <xdr:rowOff>0</xdr:rowOff>
    </xdr:from>
    <xdr:to>
      <xdr:col>4</xdr:col>
      <xdr:colOff>0</xdr:colOff>
      <xdr:row>17</xdr:row>
      <xdr:rowOff>0</xdr:rowOff>
    </xdr:to>
    <xdr:sp>
      <xdr:nvSpPr>
        <xdr:cNvPr id="1" name="直線コネクタ 7"/>
        <xdr:cNvSpPr>
          <a:spLocks/>
        </xdr:cNvSpPr>
      </xdr:nvSpPr>
      <xdr:spPr>
        <a:xfrm flipV="1">
          <a:off x="4714875" y="6400800"/>
          <a:ext cx="103822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4</xdr:col>
      <xdr:colOff>0</xdr:colOff>
      <xdr:row>17</xdr:row>
      <xdr:rowOff>0</xdr:rowOff>
    </xdr:to>
    <xdr:sp>
      <xdr:nvSpPr>
        <xdr:cNvPr id="2" name="直線コネクタ 8"/>
        <xdr:cNvSpPr>
          <a:spLocks/>
        </xdr:cNvSpPr>
      </xdr:nvSpPr>
      <xdr:spPr>
        <a:xfrm flipV="1">
          <a:off x="4714875" y="6400800"/>
          <a:ext cx="103822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16</xdr:row>
      <xdr:rowOff>0</xdr:rowOff>
    </xdr:from>
    <xdr:to>
      <xdr:col>4</xdr:col>
      <xdr:colOff>0</xdr:colOff>
      <xdr:row>17</xdr:row>
      <xdr:rowOff>0</xdr:rowOff>
    </xdr:to>
    <xdr:sp>
      <xdr:nvSpPr>
        <xdr:cNvPr id="1" name="直線コネクタ 1"/>
        <xdr:cNvSpPr>
          <a:spLocks/>
        </xdr:cNvSpPr>
      </xdr:nvSpPr>
      <xdr:spPr>
        <a:xfrm flipV="1">
          <a:off x="4714875" y="6400800"/>
          <a:ext cx="103822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4</xdr:col>
      <xdr:colOff>0</xdr:colOff>
      <xdr:row>17</xdr:row>
      <xdr:rowOff>0</xdr:rowOff>
    </xdr:to>
    <xdr:sp>
      <xdr:nvSpPr>
        <xdr:cNvPr id="2" name="直線コネクタ 2"/>
        <xdr:cNvSpPr>
          <a:spLocks/>
        </xdr:cNvSpPr>
      </xdr:nvSpPr>
      <xdr:spPr>
        <a:xfrm flipV="1">
          <a:off x="4714875" y="6400800"/>
          <a:ext cx="103822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16</xdr:row>
      <xdr:rowOff>0</xdr:rowOff>
    </xdr:from>
    <xdr:to>
      <xdr:col>4</xdr:col>
      <xdr:colOff>0</xdr:colOff>
      <xdr:row>17</xdr:row>
      <xdr:rowOff>0</xdr:rowOff>
    </xdr:to>
    <xdr:sp>
      <xdr:nvSpPr>
        <xdr:cNvPr id="1" name="直線コネクタ 1"/>
        <xdr:cNvSpPr>
          <a:spLocks/>
        </xdr:cNvSpPr>
      </xdr:nvSpPr>
      <xdr:spPr>
        <a:xfrm flipV="1">
          <a:off x="4714875" y="6400800"/>
          <a:ext cx="103822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16</xdr:row>
      <xdr:rowOff>0</xdr:rowOff>
    </xdr:from>
    <xdr:to>
      <xdr:col>4</xdr:col>
      <xdr:colOff>0</xdr:colOff>
      <xdr:row>17</xdr:row>
      <xdr:rowOff>0</xdr:rowOff>
    </xdr:to>
    <xdr:sp>
      <xdr:nvSpPr>
        <xdr:cNvPr id="1" name="直線コネクタ 1"/>
        <xdr:cNvSpPr>
          <a:spLocks/>
        </xdr:cNvSpPr>
      </xdr:nvSpPr>
      <xdr:spPr>
        <a:xfrm flipV="1">
          <a:off x="4714875" y="6400800"/>
          <a:ext cx="103822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16</xdr:row>
      <xdr:rowOff>0</xdr:rowOff>
    </xdr:from>
    <xdr:to>
      <xdr:col>4</xdr:col>
      <xdr:colOff>0</xdr:colOff>
      <xdr:row>17</xdr:row>
      <xdr:rowOff>0</xdr:rowOff>
    </xdr:to>
    <xdr:sp>
      <xdr:nvSpPr>
        <xdr:cNvPr id="1" name="直線コネクタ 1"/>
        <xdr:cNvSpPr>
          <a:spLocks/>
        </xdr:cNvSpPr>
      </xdr:nvSpPr>
      <xdr:spPr>
        <a:xfrm flipV="1">
          <a:off x="4714875" y="6400800"/>
          <a:ext cx="103822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16</xdr:row>
      <xdr:rowOff>0</xdr:rowOff>
    </xdr:from>
    <xdr:to>
      <xdr:col>4</xdr:col>
      <xdr:colOff>0</xdr:colOff>
      <xdr:row>17</xdr:row>
      <xdr:rowOff>0</xdr:rowOff>
    </xdr:to>
    <xdr:sp>
      <xdr:nvSpPr>
        <xdr:cNvPr id="1" name="直線コネクタ 1"/>
        <xdr:cNvSpPr>
          <a:spLocks/>
        </xdr:cNvSpPr>
      </xdr:nvSpPr>
      <xdr:spPr>
        <a:xfrm flipV="1">
          <a:off x="4714875" y="6400800"/>
          <a:ext cx="103822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16</xdr:row>
      <xdr:rowOff>0</xdr:rowOff>
    </xdr:from>
    <xdr:to>
      <xdr:col>4</xdr:col>
      <xdr:colOff>0</xdr:colOff>
      <xdr:row>17</xdr:row>
      <xdr:rowOff>0</xdr:rowOff>
    </xdr:to>
    <xdr:sp>
      <xdr:nvSpPr>
        <xdr:cNvPr id="1" name="直線コネクタ 1"/>
        <xdr:cNvSpPr>
          <a:spLocks/>
        </xdr:cNvSpPr>
      </xdr:nvSpPr>
      <xdr:spPr>
        <a:xfrm flipV="1">
          <a:off x="4714875" y="6400800"/>
          <a:ext cx="103822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16</xdr:row>
      <xdr:rowOff>0</xdr:rowOff>
    </xdr:from>
    <xdr:to>
      <xdr:col>4</xdr:col>
      <xdr:colOff>0</xdr:colOff>
      <xdr:row>17</xdr:row>
      <xdr:rowOff>0</xdr:rowOff>
    </xdr:to>
    <xdr:sp>
      <xdr:nvSpPr>
        <xdr:cNvPr id="1" name="直線コネクタ 1"/>
        <xdr:cNvSpPr>
          <a:spLocks/>
        </xdr:cNvSpPr>
      </xdr:nvSpPr>
      <xdr:spPr>
        <a:xfrm flipV="1">
          <a:off x="4714875" y="6400800"/>
          <a:ext cx="103822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1"/>
  <sheetViews>
    <sheetView tabSelected="1" zoomScalePageLayoutView="0" workbookViewId="0" topLeftCell="A1">
      <pane ySplit="3" topLeftCell="A4" activePane="bottomLeft" state="frozen"/>
      <selection pane="topLeft" activeCell="C17" sqref="C17"/>
      <selection pane="bottomLeft" activeCell="A1" sqref="A1:G1"/>
    </sheetView>
  </sheetViews>
  <sheetFormatPr defaultColWidth="9.140625" defaultRowHeight="15"/>
  <cols>
    <col min="1" max="1" width="39.57421875" style="1" customWidth="1"/>
    <col min="2" max="2" width="15.57421875" style="2" customWidth="1"/>
    <col min="3" max="4" width="15.57421875" style="8" customWidth="1"/>
    <col min="5" max="5" width="15.57421875" style="4" customWidth="1"/>
    <col min="6" max="6" width="15.57421875" style="5" customWidth="1"/>
    <col min="7" max="7" width="16.140625" style="1" customWidth="1"/>
    <col min="8" max="8" width="18.421875" style="1" customWidth="1"/>
    <col min="9" max="16384" width="9.00390625" style="1" customWidth="1"/>
  </cols>
  <sheetData>
    <row r="1" spans="1:7" ht="38.25" customHeight="1">
      <c r="A1" s="1289" t="s">
        <v>178</v>
      </c>
      <c r="B1" s="1289"/>
      <c r="C1" s="1289"/>
      <c r="D1" s="1289"/>
      <c r="E1" s="1289"/>
      <c r="F1" s="1289"/>
      <c r="G1" s="1289"/>
    </row>
    <row r="2" spans="1:8" ht="21" customHeight="1">
      <c r="A2" s="1290" t="s">
        <v>2</v>
      </c>
      <c r="B2" s="1290"/>
      <c r="C2" s="1290"/>
      <c r="D2" s="1290"/>
      <c r="E2" s="1290"/>
      <c r="F2" s="1290"/>
      <c r="G2" s="1290"/>
      <c r="H2" s="3"/>
    </row>
    <row r="3" spans="1:8" ht="18" customHeight="1">
      <c r="A3" s="9" t="s">
        <v>179</v>
      </c>
      <c r="B3" s="899"/>
      <c r="C3" s="899"/>
      <c r="D3" s="899"/>
      <c r="E3" s="899"/>
      <c r="F3" s="13" t="s">
        <v>7</v>
      </c>
      <c r="G3" s="167">
        <f ca="1">NOW()</f>
        <v>44276.03434050926</v>
      </c>
      <c r="H3" s="3"/>
    </row>
    <row r="4" spans="1:8" ht="36.75" customHeight="1">
      <c r="A4" s="197" t="s">
        <v>186</v>
      </c>
      <c r="B4" s="189"/>
      <c r="C4" s="189"/>
      <c r="D4" s="1"/>
      <c r="E4" s="189"/>
      <c r="F4" s="189"/>
      <c r="G4" s="189"/>
      <c r="H4" s="3"/>
    </row>
    <row r="5" spans="1:26" s="33" customFormat="1" ht="18" customHeight="1" thickBot="1">
      <c r="A5" s="9"/>
      <c r="B5" s="208"/>
      <c r="E5" s="13"/>
      <c r="G5" s="12" t="s">
        <v>6</v>
      </c>
      <c r="I5" s="14"/>
      <c r="J5" s="209"/>
      <c r="K5" s="210"/>
      <c r="M5" s="211"/>
      <c r="N5" s="18"/>
      <c r="O5" s="212"/>
      <c r="P5" s="20"/>
      <c r="Q5" s="21"/>
      <c r="R5" s="18"/>
      <c r="S5" s="20"/>
      <c r="T5" s="22"/>
      <c r="U5" s="23"/>
      <c r="V5" s="24"/>
      <c r="W5" s="25"/>
      <c r="X5" s="211"/>
      <c r="Y5" s="211"/>
      <c r="Z5" s="211"/>
    </row>
    <row r="6" spans="1:8" s="7" customFormat="1" ht="42" customHeight="1" thickBot="1">
      <c r="A6" s="1292" t="s">
        <v>187</v>
      </c>
      <c r="B6" s="1293"/>
      <c r="C6" s="26" t="s">
        <v>8</v>
      </c>
      <c r="D6" s="27" t="s">
        <v>183</v>
      </c>
      <c r="E6" s="28" t="s">
        <v>3</v>
      </c>
      <c r="F6" s="29" t="s">
        <v>9</v>
      </c>
      <c r="G6" s="30" t="s">
        <v>4</v>
      </c>
      <c r="H6" s="6"/>
    </row>
    <row r="7" spans="1:7" ht="33" customHeight="1">
      <c r="A7" s="1184" t="s">
        <v>226</v>
      </c>
      <c r="B7" s="1185"/>
      <c r="C7" s="1271"/>
      <c r="D7" s="169">
        <f>'01月銀行口座入出金表'!C5+'01月銀行口座入出金表'!C6+'01月銀行口座入出金表'!C7+'01月銀行口座入出金表'!C8+'01月銀行口座入出金表'!C9</f>
        <v>0</v>
      </c>
      <c r="E7" s="164">
        <f>'01月銀行口座入出金表'!F5+'01月銀行口座入出金表'!F6+'01月銀行口座入出金表'!F7+'01月銀行口座入出金表'!F8+'01月銀行口座入出金表'!F9</f>
        <v>0</v>
      </c>
      <c r="F7" s="165">
        <f>'01月銀行口座入出金表'!I5+'01月銀行口座入出金表'!I6+'01月銀行口座入出金表'!I7+'01月銀行口座入出金表'!I8+'01月銀行口座入出金表'!I9</f>
        <v>0</v>
      </c>
      <c r="G7" s="171">
        <f aca="true" t="shared" si="0" ref="G7:G16">C7-D7+E7-F7</f>
        <v>0</v>
      </c>
    </row>
    <row r="8" spans="1:7" ht="33" customHeight="1">
      <c r="A8" s="1186" t="s">
        <v>227</v>
      </c>
      <c r="B8" s="1187"/>
      <c r="C8" s="1272"/>
      <c r="D8" s="918">
        <f>'01月銀行口座入出金表'!C10+'01月銀行口座入出金表'!C11+'01月銀行口座入出金表'!C12+'01月銀行口座入出金表'!C13+'01月銀行口座入出金表'!C14</f>
        <v>0</v>
      </c>
      <c r="E8" s="173">
        <f>'01月銀行口座入出金表'!F10+'01月銀行口座入出金表'!F11+'01月銀行口座入出金表'!F12+'01月銀行口座入出金表'!F13+'01月銀行口座入出金表'!F14</f>
        <v>0</v>
      </c>
      <c r="F8" s="174">
        <f>'01月銀行口座入出金表'!I10+'01月銀行口座入出金表'!I11+'01月銀行口座入出金表'!I12+'01月銀行口座入出金表'!I13+'01月銀行口座入出金表'!I14</f>
        <v>0</v>
      </c>
      <c r="G8" s="171">
        <f t="shared" si="0"/>
        <v>0</v>
      </c>
    </row>
    <row r="9" spans="1:7" ht="33" customHeight="1">
      <c r="A9" s="1186" t="s">
        <v>228</v>
      </c>
      <c r="B9" s="1187"/>
      <c r="C9" s="1272"/>
      <c r="D9" s="918">
        <f>'01月銀行口座入出金表'!C15+'01月銀行口座入出金表'!C16+'01月銀行口座入出金表'!C17+'01月銀行口座入出金表'!C18+'01月銀行口座入出金表'!C19</f>
        <v>0</v>
      </c>
      <c r="E9" s="173">
        <f>'01月銀行口座入出金表'!F15+'01月銀行口座入出金表'!F16+'01月銀行口座入出金表'!F17+'01月銀行口座入出金表'!F18+'01月銀行口座入出金表'!F19</f>
        <v>0</v>
      </c>
      <c r="F9" s="174">
        <f>'01月銀行口座入出金表'!I15+'01月銀行口座入出金表'!I16+'01月銀行口座入出金表'!I17+'01月銀行口座入出金表'!I18+'01月銀行口座入出金表'!I19</f>
        <v>0</v>
      </c>
      <c r="G9" s="171">
        <f t="shared" si="0"/>
        <v>0</v>
      </c>
    </row>
    <row r="10" spans="1:7" ht="33" customHeight="1">
      <c r="A10" s="1186" t="s">
        <v>229</v>
      </c>
      <c r="B10" s="1188"/>
      <c r="C10" s="1272"/>
      <c r="D10" s="918">
        <f>'01月銀行口座入出金表'!C20+'01月銀行口座入出金表'!C21+'01月銀行口座入出金表'!C22+'01月銀行口座入出金表'!C23+'01月銀行口座入出金表'!C24</f>
        <v>0</v>
      </c>
      <c r="E10" s="173">
        <f>'01月銀行口座入出金表'!F20+'01月銀行口座入出金表'!F21+'01月銀行口座入出金表'!F22+'01月銀行口座入出金表'!F23+'01月銀行口座入出金表'!F24</f>
        <v>0</v>
      </c>
      <c r="F10" s="174">
        <f>'01月銀行口座入出金表'!I20+'01月銀行口座入出金表'!I21+'01月銀行口座入出金表'!I22+'01月銀行口座入出金表'!I23+'01月銀行口座入出金表'!I24</f>
        <v>0</v>
      </c>
      <c r="G10" s="171">
        <f t="shared" si="0"/>
        <v>0</v>
      </c>
    </row>
    <row r="11" spans="1:7" ht="33" customHeight="1">
      <c r="A11" s="1186" t="s">
        <v>230</v>
      </c>
      <c r="B11" s="1188"/>
      <c r="C11" s="1272"/>
      <c r="D11" s="918">
        <f>'01月銀行口座入出金表'!C25+'01月銀行口座入出金表'!C26+'01月銀行口座入出金表'!C27+'01月銀行口座入出金表'!C28+'01月銀行口座入出金表'!C29</f>
        <v>0</v>
      </c>
      <c r="E11" s="175">
        <f>'01月銀行口座入出金表'!F25+'01月銀行口座入出金表'!F26+'01月銀行口座入出金表'!F27+'01月銀行口座入出金表'!F28+'01月銀行口座入出金表'!F29</f>
        <v>0</v>
      </c>
      <c r="F11" s="174">
        <f>'01月銀行口座入出金表'!I25+'01月銀行口座入出金表'!I26+'01月銀行口座入出金表'!I27+'01月銀行口座入出金表'!I28+'01月銀行口座入出金表'!I29</f>
        <v>0</v>
      </c>
      <c r="G11" s="171">
        <f t="shared" si="0"/>
        <v>0</v>
      </c>
    </row>
    <row r="12" spans="1:7" ht="33" customHeight="1">
      <c r="A12" s="1186" t="s">
        <v>231</v>
      </c>
      <c r="B12" s="1188"/>
      <c r="C12" s="1272"/>
      <c r="D12" s="918">
        <f>'01月銀行口座入出金表'!C30+'01月銀行口座入出金表'!C31+'01月銀行口座入出金表'!C32+'01月銀行口座入出金表'!C33+'01月銀行口座入出金表'!C34</f>
        <v>0</v>
      </c>
      <c r="E12" s="175">
        <f>'01月銀行口座入出金表'!F30+'01月銀行口座入出金表'!F31+'01月銀行口座入出金表'!F32+'01月銀行口座入出金表'!F33+'01月銀行口座入出金表'!F34</f>
        <v>0</v>
      </c>
      <c r="F12" s="174">
        <f>'01月銀行口座入出金表'!I30+'01月銀行口座入出金表'!I31+'01月銀行口座入出金表'!I32+'01月銀行口座入出金表'!I33+'01月銀行口座入出金表'!I34</f>
        <v>0</v>
      </c>
      <c r="G12" s="171">
        <f t="shared" si="0"/>
        <v>0</v>
      </c>
    </row>
    <row r="13" spans="1:7" ht="33" customHeight="1">
      <c r="A13" s="1186" t="s">
        <v>232</v>
      </c>
      <c r="B13" s="1188"/>
      <c r="C13" s="1272"/>
      <c r="D13" s="918">
        <f>'01月銀行口座入出金表'!C35+'01月銀行口座入出金表'!C36+'01月銀行口座入出金表'!C37+'01月銀行口座入出金表'!C38+'01月銀行口座入出金表'!C39</f>
        <v>0</v>
      </c>
      <c r="E13" s="175">
        <f>'01月銀行口座入出金表'!F35+'01月銀行口座入出金表'!F36+'01月銀行口座入出金表'!F37+'01月銀行口座入出金表'!F38+'01月銀行口座入出金表'!F39</f>
        <v>0</v>
      </c>
      <c r="F13" s="174">
        <f>'01月銀行口座入出金表'!I35+'01月銀行口座入出金表'!I36+'01月銀行口座入出金表'!I37+'01月銀行口座入出金表'!I38+'01月銀行口座入出金表'!I39</f>
        <v>0</v>
      </c>
      <c r="G13" s="171">
        <f t="shared" si="0"/>
        <v>0</v>
      </c>
    </row>
    <row r="14" spans="1:7" ht="33" customHeight="1">
      <c r="A14" s="1186" t="s">
        <v>233</v>
      </c>
      <c r="B14" s="1188"/>
      <c r="C14" s="1272"/>
      <c r="D14" s="918">
        <f>'01月銀行口座入出金表'!C40+'01月銀行口座入出金表'!C41+'01月銀行口座入出金表'!C42+'01月銀行口座入出金表'!C43+'01月銀行口座入出金表'!C44</f>
        <v>0</v>
      </c>
      <c r="E14" s="175">
        <f>'01月銀行口座入出金表'!F40+'01月銀行口座入出金表'!F41+'01月銀行口座入出金表'!F42+'01月銀行口座入出金表'!F43+'01月銀行口座入出金表'!F44</f>
        <v>0</v>
      </c>
      <c r="F14" s="174">
        <f>'01月銀行口座入出金表'!I40+'01月銀行口座入出金表'!I41+'01月銀行口座入出金表'!I42+'01月銀行口座入出金表'!I43+'01月銀行口座入出金表'!I44</f>
        <v>0</v>
      </c>
      <c r="G14" s="171">
        <f t="shared" si="0"/>
        <v>0</v>
      </c>
    </row>
    <row r="15" spans="1:7" ht="33" customHeight="1">
      <c r="A15" s="1186" t="s">
        <v>234</v>
      </c>
      <c r="B15" s="1188"/>
      <c r="C15" s="1272"/>
      <c r="D15" s="918">
        <f>'01月銀行口座入出金表'!C45+'01月銀行口座入出金表'!C46+'01月銀行口座入出金表'!C47+'01月銀行口座入出金表'!C48+'01月銀行口座入出金表'!C49</f>
        <v>0</v>
      </c>
      <c r="E15" s="175">
        <f>'01月銀行口座入出金表'!F45+'01月銀行口座入出金表'!F46+'01月銀行口座入出金表'!F47+'01月銀行口座入出金表'!F48+'01月銀行口座入出金表'!F49</f>
        <v>0</v>
      </c>
      <c r="F15" s="174">
        <f>'01月銀行口座入出金表'!I45+'01月銀行口座入出金表'!I46+'01月銀行口座入出金表'!I47+'01月銀行口座入出金表'!I48+'01月銀行口座入出金表'!I49</f>
        <v>0</v>
      </c>
      <c r="G15" s="171">
        <f t="shared" si="0"/>
        <v>0</v>
      </c>
    </row>
    <row r="16" spans="1:7" ht="33" customHeight="1" thickBot="1">
      <c r="A16" s="1186" t="s">
        <v>235</v>
      </c>
      <c r="B16" s="1189"/>
      <c r="C16" s="1273"/>
      <c r="D16" s="170">
        <f>'01月銀行口座入出金表'!C50+'01月銀行口座入出金表'!C51+'01月銀行口座入出金表'!C52+'01月銀行口座入出金表'!C53+'01月銀行口座入出金表'!C54</f>
        <v>0</v>
      </c>
      <c r="E16" s="176">
        <f>'01月銀行口座入出金表'!F50+'01月銀行口座入出金表'!F51+'01月銀行口座入出金表'!F52+'01月銀行口座入出金表'!F53+'01月銀行口座入出金表'!F54</f>
        <v>0</v>
      </c>
      <c r="F16" s="196">
        <f>'01月銀行口座入出金表'!I50+'01月銀行口座入出金表'!I51+'01月銀行口座入出金表'!I52+'01月銀行口座入出金表'!I53+'01月銀行口座入出金表'!I54</f>
        <v>0</v>
      </c>
      <c r="G16" s="172">
        <f t="shared" si="0"/>
        <v>0</v>
      </c>
    </row>
    <row r="17" spans="1:7" ht="36" customHeight="1" thickBot="1">
      <c r="A17" s="1294" t="s">
        <v>64</v>
      </c>
      <c r="B17" s="1295"/>
      <c r="C17" s="1274"/>
      <c r="D17" s="178"/>
      <c r="E17" s="179">
        <f>'01月現金入出金表'!D36</f>
        <v>0</v>
      </c>
      <c r="F17" s="180">
        <f>'01月現金入出金表'!F37</f>
        <v>0</v>
      </c>
      <c r="G17" s="195">
        <f>C17+E17-F17</f>
        <v>0</v>
      </c>
    </row>
    <row r="18" spans="1:7" ht="42" customHeight="1" thickBot="1">
      <c r="A18" s="1296" t="s">
        <v>1</v>
      </c>
      <c r="B18" s="1297"/>
      <c r="C18" s="226">
        <f>SUM(C7:C17)</f>
        <v>0</v>
      </c>
      <c r="D18" s="230">
        <f>SUM(D7:D17)</f>
        <v>0</v>
      </c>
      <c r="E18" s="231">
        <f>SUM(E7:E17)</f>
        <v>0</v>
      </c>
      <c r="F18" s="232">
        <f>SUM(F7:F17)</f>
        <v>0</v>
      </c>
      <c r="G18" s="233">
        <f>C18-D18+E18-F18</f>
        <v>0</v>
      </c>
    </row>
    <row r="19" ht="36" customHeight="1"/>
    <row r="20" spans="1:8" ht="54" customHeight="1">
      <c r="A20" s="1291" t="s">
        <v>180</v>
      </c>
      <c r="B20" s="1291"/>
      <c r="C20" s="1291"/>
      <c r="D20" s="1291"/>
      <c r="E20" s="1291"/>
      <c r="F20" s="1291"/>
      <c r="G20" s="1291"/>
      <c r="H20" s="191"/>
    </row>
    <row r="21" spans="1:7" ht="42.75" customHeight="1" thickBot="1">
      <c r="A21" s="205" t="s">
        <v>70</v>
      </c>
      <c r="B21" s="203"/>
      <c r="C21" s="203"/>
      <c r="D21" s="214"/>
      <c r="E21" s="215"/>
      <c r="F21" s="216"/>
      <c r="G21" s="217"/>
    </row>
    <row r="22" spans="1:7" ht="42" customHeight="1" thickBot="1">
      <c r="A22" s="1286" t="s">
        <v>67</v>
      </c>
      <c r="B22" s="1287"/>
      <c r="C22" s="1287"/>
      <c r="D22" s="1288"/>
      <c r="E22" s="199" t="s">
        <v>66</v>
      </c>
      <c r="F22" s="199" t="s">
        <v>74</v>
      </c>
      <c r="G22" s="201" t="s">
        <v>181</v>
      </c>
    </row>
    <row r="23" spans="1:7" ht="21" customHeight="1" thickBot="1">
      <c r="A23" s="1298" t="s">
        <v>250</v>
      </c>
      <c r="B23" s="1299"/>
      <c r="C23" s="1299"/>
      <c r="D23" s="1299"/>
      <c r="E23" s="1299"/>
      <c r="F23" s="1300"/>
      <c r="G23" s="1270">
        <f>C18</f>
        <v>0</v>
      </c>
    </row>
    <row r="24" spans="1:7" ht="21" customHeight="1">
      <c r="A24" s="1198" t="s">
        <v>252</v>
      </c>
      <c r="B24" s="1111"/>
      <c r="C24" s="1111"/>
      <c r="D24" s="1112"/>
      <c r="E24" s="1113">
        <v>0</v>
      </c>
      <c r="F24" s="222">
        <f>E24*12</f>
        <v>0</v>
      </c>
      <c r="G24" s="224">
        <f aca="true" t="shared" si="1" ref="G24:G33">E24*12</f>
        <v>0</v>
      </c>
    </row>
    <row r="25" spans="1:7" ht="21" customHeight="1">
      <c r="A25" s="1199" t="s">
        <v>251</v>
      </c>
      <c r="B25" s="1114"/>
      <c r="C25" s="1114"/>
      <c r="D25" s="1115"/>
      <c r="E25" s="1113">
        <v>0</v>
      </c>
      <c r="F25" s="223">
        <f>E25*12</f>
        <v>0</v>
      </c>
      <c r="G25" s="225">
        <f t="shared" si="1"/>
        <v>0</v>
      </c>
    </row>
    <row r="26" spans="1:7" ht="21" customHeight="1">
      <c r="A26" s="1199" t="s">
        <v>251</v>
      </c>
      <c r="B26" s="1114"/>
      <c r="C26" s="1114"/>
      <c r="D26" s="1115"/>
      <c r="E26" s="1113">
        <v>0</v>
      </c>
      <c r="F26" s="223">
        <f aca="true" t="shared" si="2" ref="F26:F33">E26*12</f>
        <v>0</v>
      </c>
      <c r="G26" s="225">
        <f t="shared" si="1"/>
        <v>0</v>
      </c>
    </row>
    <row r="27" spans="1:7" ht="21" customHeight="1">
      <c r="A27" s="1199" t="s">
        <v>251</v>
      </c>
      <c r="B27" s="1114"/>
      <c r="C27" s="1114"/>
      <c r="D27" s="1115"/>
      <c r="E27" s="1113">
        <v>0</v>
      </c>
      <c r="F27" s="223">
        <f t="shared" si="2"/>
        <v>0</v>
      </c>
      <c r="G27" s="225">
        <f t="shared" si="1"/>
        <v>0</v>
      </c>
    </row>
    <row r="28" spans="1:7" ht="21" customHeight="1">
      <c r="A28" s="1199" t="s">
        <v>251</v>
      </c>
      <c r="B28" s="1114"/>
      <c r="C28" s="1114"/>
      <c r="D28" s="1115"/>
      <c r="E28" s="1113">
        <v>0</v>
      </c>
      <c r="F28" s="223">
        <f t="shared" si="2"/>
        <v>0</v>
      </c>
      <c r="G28" s="225">
        <f t="shared" si="1"/>
        <v>0</v>
      </c>
    </row>
    <row r="29" spans="1:7" ht="21" customHeight="1">
      <c r="A29" s="1199" t="s">
        <v>251</v>
      </c>
      <c r="B29" s="1114"/>
      <c r="C29" s="1114"/>
      <c r="D29" s="1115"/>
      <c r="E29" s="1113">
        <v>0</v>
      </c>
      <c r="F29" s="223">
        <f t="shared" si="2"/>
        <v>0</v>
      </c>
      <c r="G29" s="225">
        <f t="shared" si="1"/>
        <v>0</v>
      </c>
    </row>
    <row r="30" spans="1:7" ht="21" customHeight="1">
      <c r="A30" s="1199" t="s">
        <v>251</v>
      </c>
      <c r="B30" s="1116"/>
      <c r="C30" s="1116"/>
      <c r="D30" s="1117"/>
      <c r="E30" s="1113">
        <v>0</v>
      </c>
      <c r="F30" s="223">
        <f t="shared" si="2"/>
        <v>0</v>
      </c>
      <c r="G30" s="225">
        <f t="shared" si="1"/>
        <v>0</v>
      </c>
    </row>
    <row r="31" spans="1:7" ht="21" customHeight="1">
      <c r="A31" s="1199" t="s">
        <v>251</v>
      </c>
      <c r="B31" s="1116"/>
      <c r="C31" s="1116"/>
      <c r="D31" s="1117"/>
      <c r="E31" s="1113">
        <v>0</v>
      </c>
      <c r="F31" s="223">
        <f t="shared" si="2"/>
        <v>0</v>
      </c>
      <c r="G31" s="225">
        <f t="shared" si="1"/>
        <v>0</v>
      </c>
    </row>
    <row r="32" spans="1:7" ht="21" customHeight="1">
      <c r="A32" s="1199" t="s">
        <v>251</v>
      </c>
      <c r="B32" s="1116"/>
      <c r="C32" s="1116"/>
      <c r="D32" s="1117"/>
      <c r="E32" s="1113">
        <v>0</v>
      </c>
      <c r="F32" s="223">
        <f t="shared" si="2"/>
        <v>0</v>
      </c>
      <c r="G32" s="225">
        <f t="shared" si="1"/>
        <v>0</v>
      </c>
    </row>
    <row r="33" spans="1:7" ht="21" customHeight="1" thickBot="1">
      <c r="A33" s="1200" t="s">
        <v>251</v>
      </c>
      <c r="B33" s="1118"/>
      <c r="C33" s="1118"/>
      <c r="D33" s="1119"/>
      <c r="E33" s="1120">
        <v>0</v>
      </c>
      <c r="F33" s="223">
        <f t="shared" si="2"/>
        <v>0</v>
      </c>
      <c r="G33" s="225">
        <f t="shared" si="1"/>
        <v>0</v>
      </c>
    </row>
    <row r="34" spans="1:7" ht="42" customHeight="1" thickBot="1">
      <c r="A34" s="213"/>
      <c r="B34" s="198"/>
      <c r="C34" s="198"/>
      <c r="D34" s="202" t="s">
        <v>72</v>
      </c>
      <c r="E34" s="221">
        <f>SUM(E24:E33)</f>
        <v>0</v>
      </c>
      <c r="F34" s="221">
        <f>SUM(F24:F33)</f>
        <v>0</v>
      </c>
      <c r="G34" s="226">
        <f>SUM(G23:G33)</f>
        <v>0</v>
      </c>
    </row>
    <row r="35" spans="1:8" ht="18" customHeight="1">
      <c r="A35" s="189"/>
      <c r="B35" s="189"/>
      <c r="C35" s="189"/>
      <c r="D35" s="189"/>
      <c r="E35" s="189"/>
      <c r="F35" s="189"/>
      <c r="G35" s="189"/>
      <c r="H35" s="3"/>
    </row>
    <row r="36" spans="1:8" ht="42" customHeight="1" thickBot="1">
      <c r="A36" s="206" t="s">
        <v>71</v>
      </c>
      <c r="B36" s="204"/>
      <c r="C36" s="204"/>
      <c r="D36" s="204"/>
      <c r="E36" s="204"/>
      <c r="F36" s="204"/>
      <c r="G36" s="204"/>
      <c r="H36" s="191"/>
    </row>
    <row r="37" spans="1:8" ht="42" customHeight="1" thickBot="1">
      <c r="A37" s="1286" t="s">
        <v>68</v>
      </c>
      <c r="B37" s="1287"/>
      <c r="C37" s="1287"/>
      <c r="D37" s="1288"/>
      <c r="E37" s="199" t="s">
        <v>66</v>
      </c>
      <c r="F37" s="199" t="s">
        <v>74</v>
      </c>
      <c r="G37" s="201" t="s">
        <v>182</v>
      </c>
      <c r="H37" s="192"/>
    </row>
    <row r="38" spans="1:7" ht="21" customHeight="1">
      <c r="A38" s="1198" t="s">
        <v>254</v>
      </c>
      <c r="B38" s="1111"/>
      <c r="C38" s="1111"/>
      <c r="D38" s="1112"/>
      <c r="E38" s="1121">
        <v>0</v>
      </c>
      <c r="F38" s="222">
        <f>E38*12</f>
        <v>0</v>
      </c>
      <c r="G38" s="224">
        <f aca="true" t="shared" si="3" ref="G38:G57">E38*12</f>
        <v>0</v>
      </c>
    </row>
    <row r="39" spans="1:7" ht="21" customHeight="1">
      <c r="A39" s="1199" t="s">
        <v>253</v>
      </c>
      <c r="B39" s="1114"/>
      <c r="C39" s="1114"/>
      <c r="D39" s="1115"/>
      <c r="E39" s="1113">
        <v>0</v>
      </c>
      <c r="F39" s="223">
        <f aca="true" t="shared" si="4" ref="F39:F57">E39*12</f>
        <v>0</v>
      </c>
      <c r="G39" s="225">
        <f t="shared" si="3"/>
        <v>0</v>
      </c>
    </row>
    <row r="40" spans="1:7" ht="21" customHeight="1">
      <c r="A40" s="1199" t="s">
        <v>253</v>
      </c>
      <c r="B40" s="1114"/>
      <c r="C40" s="1114"/>
      <c r="D40" s="1115"/>
      <c r="E40" s="1113">
        <v>0</v>
      </c>
      <c r="F40" s="223">
        <f>E40*12</f>
        <v>0</v>
      </c>
      <c r="G40" s="225">
        <f t="shared" si="3"/>
        <v>0</v>
      </c>
    </row>
    <row r="41" spans="1:7" ht="21" customHeight="1">
      <c r="A41" s="1199" t="s">
        <v>253</v>
      </c>
      <c r="B41" s="1114"/>
      <c r="C41" s="1114"/>
      <c r="D41" s="1115"/>
      <c r="E41" s="1113">
        <v>0</v>
      </c>
      <c r="F41" s="223">
        <f t="shared" si="4"/>
        <v>0</v>
      </c>
      <c r="G41" s="225">
        <f t="shared" si="3"/>
        <v>0</v>
      </c>
    </row>
    <row r="42" spans="1:7" ht="21" customHeight="1">
      <c r="A42" s="1199" t="s">
        <v>253</v>
      </c>
      <c r="B42" s="1114"/>
      <c r="C42" s="1114"/>
      <c r="D42" s="1115"/>
      <c r="E42" s="1122">
        <v>0</v>
      </c>
      <c r="F42" s="223">
        <f t="shared" si="4"/>
        <v>0</v>
      </c>
      <c r="G42" s="225">
        <f t="shared" si="3"/>
        <v>0</v>
      </c>
    </row>
    <row r="43" spans="1:7" ht="21" customHeight="1">
      <c r="A43" s="1199" t="s">
        <v>253</v>
      </c>
      <c r="B43" s="1114"/>
      <c r="C43" s="1114"/>
      <c r="D43" s="1115"/>
      <c r="E43" s="1122">
        <v>0</v>
      </c>
      <c r="F43" s="223">
        <f>E43*12</f>
        <v>0</v>
      </c>
      <c r="G43" s="225">
        <f t="shared" si="3"/>
        <v>0</v>
      </c>
    </row>
    <row r="44" spans="1:7" ht="21" customHeight="1">
      <c r="A44" s="1199" t="s">
        <v>253</v>
      </c>
      <c r="B44" s="1114"/>
      <c r="C44" s="1114"/>
      <c r="D44" s="1115"/>
      <c r="E44" s="1123">
        <v>0</v>
      </c>
      <c r="F44" s="223">
        <f t="shared" si="4"/>
        <v>0</v>
      </c>
      <c r="G44" s="225">
        <f t="shared" si="3"/>
        <v>0</v>
      </c>
    </row>
    <row r="45" spans="1:7" ht="21" customHeight="1">
      <c r="A45" s="1199" t="s">
        <v>253</v>
      </c>
      <c r="B45" s="1114"/>
      <c r="C45" s="1114"/>
      <c r="D45" s="1115"/>
      <c r="E45" s="1123">
        <v>0</v>
      </c>
      <c r="F45" s="223">
        <f t="shared" si="4"/>
        <v>0</v>
      </c>
      <c r="G45" s="225">
        <f t="shared" si="3"/>
        <v>0</v>
      </c>
    </row>
    <row r="46" spans="1:7" ht="21" customHeight="1">
      <c r="A46" s="1199" t="s">
        <v>253</v>
      </c>
      <c r="B46" s="1114"/>
      <c r="C46" s="1114"/>
      <c r="D46" s="1115"/>
      <c r="E46" s="1124">
        <v>0</v>
      </c>
      <c r="F46" s="223">
        <f t="shared" si="4"/>
        <v>0</v>
      </c>
      <c r="G46" s="225">
        <f t="shared" si="3"/>
        <v>0</v>
      </c>
    </row>
    <row r="47" spans="1:7" ht="21" customHeight="1">
      <c r="A47" s="1199" t="s">
        <v>253</v>
      </c>
      <c r="B47" s="1114"/>
      <c r="C47" s="1114"/>
      <c r="D47" s="1115"/>
      <c r="E47" s="1125">
        <v>0</v>
      </c>
      <c r="F47" s="223">
        <f t="shared" si="4"/>
        <v>0</v>
      </c>
      <c r="G47" s="225">
        <f t="shared" si="3"/>
        <v>0</v>
      </c>
    </row>
    <row r="48" spans="1:7" ht="21" customHeight="1">
      <c r="A48" s="1199" t="s">
        <v>253</v>
      </c>
      <c r="B48" s="1114"/>
      <c r="C48" s="1114"/>
      <c r="D48" s="1115"/>
      <c r="E48" s="1125">
        <v>0</v>
      </c>
      <c r="F48" s="223">
        <f t="shared" si="4"/>
        <v>0</v>
      </c>
      <c r="G48" s="225">
        <f t="shared" si="3"/>
        <v>0</v>
      </c>
    </row>
    <row r="49" spans="1:7" ht="21" customHeight="1">
      <c r="A49" s="1199" t="s">
        <v>253</v>
      </c>
      <c r="B49" s="1114"/>
      <c r="C49" s="1114"/>
      <c r="D49" s="1115"/>
      <c r="E49" s="1124">
        <v>0</v>
      </c>
      <c r="F49" s="223">
        <f t="shared" si="4"/>
        <v>0</v>
      </c>
      <c r="G49" s="225">
        <f t="shared" si="3"/>
        <v>0</v>
      </c>
    </row>
    <row r="50" spans="1:7" ht="21" customHeight="1">
      <c r="A50" s="1199" t="s">
        <v>253</v>
      </c>
      <c r="B50" s="1114"/>
      <c r="C50" s="1114"/>
      <c r="D50" s="1115"/>
      <c r="E50" s="1125">
        <v>0</v>
      </c>
      <c r="F50" s="223">
        <f t="shared" si="4"/>
        <v>0</v>
      </c>
      <c r="G50" s="225">
        <f t="shared" si="3"/>
        <v>0</v>
      </c>
    </row>
    <row r="51" spans="1:7" ht="21" customHeight="1">
      <c r="A51" s="1199" t="s">
        <v>253</v>
      </c>
      <c r="B51" s="1114"/>
      <c r="C51" s="1114"/>
      <c r="D51" s="1115"/>
      <c r="E51" s="1125">
        <v>0</v>
      </c>
      <c r="F51" s="223">
        <f t="shared" si="4"/>
        <v>0</v>
      </c>
      <c r="G51" s="225">
        <f t="shared" si="3"/>
        <v>0</v>
      </c>
    </row>
    <row r="52" spans="1:7" ht="21" customHeight="1">
      <c r="A52" s="1199" t="s">
        <v>253</v>
      </c>
      <c r="B52" s="1114"/>
      <c r="C52" s="1114"/>
      <c r="D52" s="1115"/>
      <c r="E52" s="1125">
        <v>0</v>
      </c>
      <c r="F52" s="223">
        <f t="shared" si="4"/>
        <v>0</v>
      </c>
      <c r="G52" s="225">
        <f t="shared" si="3"/>
        <v>0</v>
      </c>
    </row>
    <row r="53" spans="1:7" ht="21" customHeight="1">
      <c r="A53" s="1199" t="s">
        <v>253</v>
      </c>
      <c r="B53" s="1114"/>
      <c r="C53" s="1114"/>
      <c r="D53" s="1115"/>
      <c r="E53" s="1125">
        <v>0</v>
      </c>
      <c r="F53" s="223">
        <f t="shared" si="4"/>
        <v>0</v>
      </c>
      <c r="G53" s="225">
        <f t="shared" si="3"/>
        <v>0</v>
      </c>
    </row>
    <row r="54" spans="1:7" ht="21" customHeight="1">
      <c r="A54" s="1199" t="s">
        <v>253</v>
      </c>
      <c r="B54" s="1114"/>
      <c r="C54" s="1114"/>
      <c r="D54" s="1115"/>
      <c r="E54" s="1124">
        <v>0</v>
      </c>
      <c r="F54" s="223">
        <f t="shared" si="4"/>
        <v>0</v>
      </c>
      <c r="G54" s="225">
        <f t="shared" si="3"/>
        <v>0</v>
      </c>
    </row>
    <row r="55" spans="1:7" ht="21" customHeight="1">
      <c r="A55" s="1199" t="s">
        <v>253</v>
      </c>
      <c r="B55" s="1114"/>
      <c r="C55" s="1114"/>
      <c r="D55" s="1115"/>
      <c r="E55" s="1125">
        <v>0</v>
      </c>
      <c r="F55" s="223">
        <f t="shared" si="4"/>
        <v>0</v>
      </c>
      <c r="G55" s="225">
        <f t="shared" si="3"/>
        <v>0</v>
      </c>
    </row>
    <row r="56" spans="1:7" ht="21" customHeight="1">
      <c r="A56" s="1199" t="s">
        <v>253</v>
      </c>
      <c r="B56" s="1114"/>
      <c r="C56" s="1114"/>
      <c r="D56" s="1115"/>
      <c r="E56" s="1124">
        <v>0</v>
      </c>
      <c r="F56" s="223">
        <f t="shared" si="4"/>
        <v>0</v>
      </c>
      <c r="G56" s="225">
        <f t="shared" si="3"/>
        <v>0</v>
      </c>
    </row>
    <row r="57" spans="1:7" ht="21" customHeight="1" thickBot="1">
      <c r="A57" s="1200" t="s">
        <v>253</v>
      </c>
      <c r="B57" s="1118"/>
      <c r="C57" s="1118"/>
      <c r="D57" s="1119"/>
      <c r="E57" s="1126">
        <v>0</v>
      </c>
      <c r="F57" s="227">
        <f t="shared" si="4"/>
        <v>0</v>
      </c>
      <c r="G57" s="228">
        <f t="shared" si="3"/>
        <v>0</v>
      </c>
    </row>
    <row r="58" spans="1:7" ht="42" customHeight="1" thickBot="1">
      <c r="A58" s="213"/>
      <c r="B58" s="198"/>
      <c r="C58" s="198"/>
      <c r="D58" s="202" t="s">
        <v>69</v>
      </c>
      <c r="E58" s="221">
        <f>SUM(E38:E57)</f>
        <v>0</v>
      </c>
      <c r="F58" s="221">
        <f>SUM(F38:F57)</f>
        <v>0</v>
      </c>
      <c r="G58" s="226">
        <f>SUM(G38:G57)</f>
        <v>0</v>
      </c>
    </row>
    <row r="59" spans="1:7" ht="39.75" customHeight="1">
      <c r="A59" s="193"/>
      <c r="B59" s="1"/>
      <c r="C59" s="1"/>
      <c r="D59" s="1"/>
      <c r="E59" s="1"/>
      <c r="F59" s="207" t="s">
        <v>75</v>
      </c>
      <c r="G59" s="229">
        <f>G34-G58</f>
        <v>0</v>
      </c>
    </row>
    <row r="60" spans="1:7" ht="18" customHeight="1">
      <c r="A60" s="194"/>
      <c r="B60" s="1"/>
      <c r="C60" s="1"/>
      <c r="D60" s="1"/>
      <c r="E60" s="200"/>
      <c r="F60" s="1"/>
      <c r="G60" s="219" t="s">
        <v>188</v>
      </c>
    </row>
    <row r="61" spans="1:7" ht="18" customHeight="1">
      <c r="A61" s="194"/>
      <c r="B61" s="1"/>
      <c r="C61" s="1"/>
      <c r="D61" s="1"/>
      <c r="E61" s="200"/>
      <c r="F61" s="219"/>
      <c r="G61" s="2"/>
    </row>
  </sheetData>
  <sheetProtection/>
  <mergeCells count="9">
    <mergeCell ref="A37:D37"/>
    <mergeCell ref="A1:G1"/>
    <mergeCell ref="A2:G2"/>
    <mergeCell ref="A20:G20"/>
    <mergeCell ref="A6:B6"/>
    <mergeCell ref="A17:B17"/>
    <mergeCell ref="A18:B18"/>
    <mergeCell ref="A23:F23"/>
    <mergeCell ref="A22:D2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CFF"/>
  </sheetPr>
  <dimension ref="A1:AD57"/>
  <sheetViews>
    <sheetView zoomScalePageLayoutView="0" workbookViewId="0" topLeftCell="A1">
      <pane xSplit="1" ySplit="4" topLeftCell="B5" activePane="bottomRight" state="frozen"/>
      <selection pane="topLeft" activeCell="B55" sqref="B55"/>
      <selection pane="topRight" activeCell="B55" sqref="B55"/>
      <selection pane="bottomLeft" activeCell="B55" sqref="B55"/>
      <selection pane="bottomRight" activeCell="A1" sqref="A1:L1"/>
    </sheetView>
  </sheetViews>
  <sheetFormatPr defaultColWidth="9.140625" defaultRowHeight="15"/>
  <cols>
    <col min="1" max="1" width="15.57421875" style="11" customWidth="1"/>
    <col min="2" max="3" width="13.140625" style="11" customWidth="1"/>
    <col min="4" max="4" width="35.57421875" style="11" customWidth="1"/>
    <col min="5" max="5" width="9.57421875" style="11" customWidth="1"/>
    <col min="6" max="6" width="13.140625" style="11" customWidth="1"/>
    <col min="7" max="7" width="35.57421875" style="11" customWidth="1"/>
    <col min="8" max="8" width="9.57421875" style="10" customWidth="1"/>
    <col min="9" max="9" width="13.140625" style="11" customWidth="1"/>
    <col min="10" max="10" width="35.57421875" style="11" customWidth="1"/>
    <col min="11" max="11" width="9.57421875" style="11" customWidth="1"/>
    <col min="12" max="12" width="16.57421875" style="122" bestFit="1" customWidth="1"/>
    <col min="13" max="13" width="13.7109375" style="14" customWidth="1"/>
    <col min="14" max="14" width="14.28125" style="15" bestFit="1" customWidth="1"/>
    <col min="15" max="15" width="10.8515625" style="16" bestFit="1" customWidth="1"/>
    <col min="16" max="16" width="9.00390625" style="11" customWidth="1"/>
    <col min="17" max="17" width="10.28125" style="17" bestFit="1" customWidth="1"/>
    <col min="18" max="18" width="14.421875" style="18" customWidth="1"/>
    <col min="19" max="19" width="10.57421875" style="19" bestFit="1" customWidth="1"/>
    <col min="20" max="20" width="9.140625" style="20" bestFit="1" customWidth="1"/>
    <col min="21" max="21" width="9.00390625" style="21" customWidth="1"/>
    <col min="22" max="22" width="16.421875" style="18" customWidth="1"/>
    <col min="23" max="23" width="11.421875" style="20" bestFit="1" customWidth="1"/>
    <col min="24" max="24" width="12.140625" style="22" customWidth="1"/>
    <col min="25" max="25" width="12.57421875" style="23" customWidth="1"/>
    <col min="26" max="26" width="10.421875" style="24" bestFit="1" customWidth="1"/>
    <col min="27" max="27" width="9.140625" style="25" bestFit="1" customWidth="1"/>
    <col min="28" max="28" width="5.140625" style="123" customWidth="1"/>
    <col min="29" max="29" width="10.00390625" style="17" customWidth="1"/>
    <col min="30" max="30" width="12.28125" style="17" customWidth="1"/>
    <col min="31" max="31" width="12.28125" style="11" customWidth="1"/>
    <col min="32" max="16384" width="9.00390625" style="11" customWidth="1"/>
  </cols>
  <sheetData>
    <row r="1" spans="1:28" ht="63" customHeight="1">
      <c r="A1" s="1301" t="s">
        <v>239</v>
      </c>
      <c r="B1" s="1301"/>
      <c r="C1" s="1301"/>
      <c r="D1" s="1301"/>
      <c r="E1" s="1301"/>
      <c r="F1" s="1301"/>
      <c r="G1" s="1301"/>
      <c r="H1" s="1301"/>
      <c r="I1" s="1301"/>
      <c r="J1" s="1301"/>
      <c r="K1" s="1301"/>
      <c r="L1" s="1301"/>
      <c r="AB1" s="31"/>
    </row>
    <row r="2" spans="1:28" ht="21" customHeight="1">
      <c r="A2" s="1302" t="s">
        <v>10</v>
      </c>
      <c r="B2" s="1302"/>
      <c r="C2" s="1302"/>
      <c r="D2" s="1302"/>
      <c r="E2" s="1302"/>
      <c r="F2" s="1302"/>
      <c r="G2" s="1302"/>
      <c r="H2" s="1302"/>
      <c r="I2" s="1302"/>
      <c r="J2" s="1302"/>
      <c r="K2" s="1302"/>
      <c r="L2" s="1302"/>
      <c r="AB2" s="31"/>
    </row>
    <row r="3" spans="1:28" ht="21" customHeight="1" thickBot="1">
      <c r="A3" s="9" t="s">
        <v>49</v>
      </c>
      <c r="C3" s="32" t="s">
        <v>11</v>
      </c>
      <c r="D3" s="33"/>
      <c r="E3" s="33"/>
      <c r="F3" s="34"/>
      <c r="G3" s="33"/>
      <c r="H3" s="33"/>
      <c r="I3" s="35"/>
      <c r="J3" s="12" t="s">
        <v>6</v>
      </c>
      <c r="K3" s="13" t="s">
        <v>7</v>
      </c>
      <c r="L3" s="36">
        <f ca="1">NOW()</f>
        <v>44276.03434050926</v>
      </c>
      <c r="AB3" s="17"/>
    </row>
    <row r="4" spans="1:28" ht="52.5" customHeight="1" thickBot="1" thickTop="1">
      <c r="A4" s="37" t="s">
        <v>12</v>
      </c>
      <c r="B4" s="38" t="s">
        <v>13</v>
      </c>
      <c r="C4" s="39" t="s">
        <v>14</v>
      </c>
      <c r="D4" s="40" t="s">
        <v>15</v>
      </c>
      <c r="E4" s="41" t="s">
        <v>16</v>
      </c>
      <c r="F4" s="42" t="s">
        <v>17</v>
      </c>
      <c r="G4" s="43" t="s">
        <v>18</v>
      </c>
      <c r="H4" s="44" t="s">
        <v>19</v>
      </c>
      <c r="I4" s="45" t="s">
        <v>20</v>
      </c>
      <c r="J4" s="46" t="s">
        <v>21</v>
      </c>
      <c r="K4" s="47" t="s">
        <v>22</v>
      </c>
      <c r="L4" s="48" t="s">
        <v>23</v>
      </c>
      <c r="M4" s="49"/>
      <c r="N4" s="50"/>
      <c r="O4" s="51"/>
      <c r="Q4" s="52"/>
      <c r="R4" s="49"/>
      <c r="S4" s="53"/>
      <c r="T4" s="54"/>
      <c r="U4" s="55"/>
      <c r="AB4" s="17"/>
    </row>
    <row r="5" spans="1:28" ht="19.5" thickTop="1">
      <c r="A5" s="56" t="str">
        <f>'03月統合家計簿'!A7</f>
        <v>○○銀行　１</v>
      </c>
      <c r="B5" s="182">
        <f>'02月銀行口座入出金表'!L5</f>
        <v>0</v>
      </c>
      <c r="C5" s="1279">
        <f>'03月カード利用明細表'!B14</f>
        <v>0</v>
      </c>
      <c r="D5" s="900" t="s">
        <v>50</v>
      </c>
      <c r="E5" s="297"/>
      <c r="F5" s="298"/>
      <c r="G5" s="299"/>
      <c r="H5" s="300"/>
      <c r="I5" s="301"/>
      <c r="J5" s="299"/>
      <c r="K5" s="302"/>
      <c r="L5" s="58">
        <f>B5-SUM(C5:C7)+SUM(F5:F9)-SUM(I5:I9)</f>
        <v>0</v>
      </c>
      <c r="M5" s="49"/>
      <c r="N5" s="59"/>
      <c r="O5" s="51"/>
      <c r="Q5" s="52"/>
      <c r="R5" s="49"/>
      <c r="S5" s="53"/>
      <c r="T5" s="54"/>
      <c r="U5" s="55"/>
      <c r="AB5" s="17"/>
    </row>
    <row r="6" spans="1:28" ht="18.75">
      <c r="A6" s="60" t="s">
        <v>24</v>
      </c>
      <c r="B6" s="61"/>
      <c r="C6" s="1281"/>
      <c r="D6" s="310"/>
      <c r="E6" s="303"/>
      <c r="F6" s="304"/>
      <c r="G6" s="305"/>
      <c r="H6" s="306"/>
      <c r="I6" s="307"/>
      <c r="J6" s="308"/>
      <c r="K6" s="309"/>
      <c r="L6" s="62"/>
      <c r="M6" s="49"/>
      <c r="N6" s="50"/>
      <c r="O6" s="51"/>
      <c r="Q6" s="52"/>
      <c r="R6" s="49"/>
      <c r="S6" s="53"/>
      <c r="T6" s="54"/>
      <c r="U6" s="55"/>
      <c r="AB6" s="17"/>
    </row>
    <row r="7" spans="1:28" ht="18.75">
      <c r="A7" s="63">
        <f>SUM(C5:C7)</f>
        <v>0</v>
      </c>
      <c r="B7" s="61"/>
      <c r="C7" s="1281"/>
      <c r="D7" s="310"/>
      <c r="E7" s="297"/>
      <c r="F7" s="304"/>
      <c r="G7" s="308"/>
      <c r="H7" s="306"/>
      <c r="I7" s="307"/>
      <c r="J7" s="308"/>
      <c r="K7" s="309"/>
      <c r="L7" s="62"/>
      <c r="M7" s="49"/>
      <c r="N7" s="50"/>
      <c r="O7" s="51"/>
      <c r="Q7" s="52"/>
      <c r="R7" s="49"/>
      <c r="S7" s="53"/>
      <c r="T7" s="54"/>
      <c r="U7" s="55"/>
      <c r="AB7" s="17"/>
    </row>
    <row r="8" spans="1:28" ht="18.75">
      <c r="A8" s="64" t="s">
        <v>25</v>
      </c>
      <c r="B8" s="61"/>
      <c r="C8" s="1282"/>
      <c r="D8" s="311"/>
      <c r="E8" s="297"/>
      <c r="F8" s="304"/>
      <c r="G8" s="308"/>
      <c r="H8" s="306"/>
      <c r="I8" s="307"/>
      <c r="J8" s="308"/>
      <c r="K8" s="309"/>
      <c r="L8" s="62"/>
      <c r="M8" s="49"/>
      <c r="N8" s="50"/>
      <c r="O8" s="51"/>
      <c r="Q8" s="52"/>
      <c r="R8" s="49"/>
      <c r="S8" s="53"/>
      <c r="T8" s="54"/>
      <c r="U8" s="55"/>
      <c r="AB8" s="17"/>
    </row>
    <row r="9" spans="1:28" ht="19.5" thickBot="1">
      <c r="A9" s="65">
        <f>B5-SUM(C5:C9)</f>
        <v>0</v>
      </c>
      <c r="B9" s="66"/>
      <c r="C9" s="1283"/>
      <c r="D9" s="312"/>
      <c r="E9" s="313"/>
      <c r="F9" s="314"/>
      <c r="G9" s="315"/>
      <c r="H9" s="316"/>
      <c r="I9" s="317"/>
      <c r="J9" s="315"/>
      <c r="K9" s="318"/>
      <c r="L9" s="67"/>
      <c r="M9" s="49"/>
      <c r="N9" s="50"/>
      <c r="O9" s="51"/>
      <c r="Q9" s="52"/>
      <c r="R9" s="49"/>
      <c r="S9" s="53"/>
      <c r="T9" s="54"/>
      <c r="U9" s="55"/>
      <c r="AB9" s="17"/>
    </row>
    <row r="10" spans="1:28" ht="18.75">
      <c r="A10" s="68" t="str">
        <f>'03月統合家計簿'!A8</f>
        <v>○○銀行　２</v>
      </c>
      <c r="B10" s="187">
        <f>'02月銀行口座入出金表'!L10</f>
        <v>0</v>
      </c>
      <c r="C10" s="1280">
        <f>'03月カード利用明細表'!B26</f>
        <v>0</v>
      </c>
      <c r="D10" s="897" t="s">
        <v>51</v>
      </c>
      <c r="E10" s="320"/>
      <c r="F10" s="298"/>
      <c r="G10" s="321"/>
      <c r="H10" s="306"/>
      <c r="I10" s="322"/>
      <c r="J10" s="321"/>
      <c r="K10" s="323"/>
      <c r="L10" s="58">
        <f>B10-SUM(C10:C14)+SUM(F10:F14)-SUM(I10:I14)</f>
        <v>0</v>
      </c>
      <c r="M10" s="49"/>
      <c r="N10" s="50"/>
      <c r="O10" s="51"/>
      <c r="Q10" s="52"/>
      <c r="R10" s="49"/>
      <c r="S10" s="53"/>
      <c r="T10" s="54"/>
      <c r="U10" s="55"/>
      <c r="AB10" s="17"/>
    </row>
    <row r="11" spans="1:28" ht="18.75">
      <c r="A11" s="60" t="s">
        <v>24</v>
      </c>
      <c r="B11" s="61"/>
      <c r="C11" s="1281"/>
      <c r="D11" s="896"/>
      <c r="E11" s="297"/>
      <c r="F11" s="304"/>
      <c r="G11" s="308"/>
      <c r="H11" s="306"/>
      <c r="I11" s="307"/>
      <c r="J11" s="308"/>
      <c r="K11" s="309"/>
      <c r="L11" s="62"/>
      <c r="M11" s="49"/>
      <c r="N11" s="50"/>
      <c r="O11" s="51"/>
      <c r="Q11" s="52"/>
      <c r="R11" s="49"/>
      <c r="S11" s="53"/>
      <c r="T11" s="54"/>
      <c r="U11" s="55"/>
      <c r="AB11" s="17"/>
    </row>
    <row r="12" spans="1:28" ht="18.75">
      <c r="A12" s="63">
        <f>SUM(C10:C14)</f>
        <v>0</v>
      </c>
      <c r="B12" s="61"/>
      <c r="C12" s="1281"/>
      <c r="D12" s="310"/>
      <c r="E12" s="297"/>
      <c r="F12" s="304"/>
      <c r="G12" s="308"/>
      <c r="H12" s="306"/>
      <c r="I12" s="307"/>
      <c r="J12" s="308"/>
      <c r="K12" s="309"/>
      <c r="L12" s="62"/>
      <c r="M12" s="49"/>
      <c r="N12" s="50"/>
      <c r="O12" s="51"/>
      <c r="Q12" s="52"/>
      <c r="R12" s="49"/>
      <c r="S12" s="53"/>
      <c r="T12" s="54"/>
      <c r="U12" s="55"/>
      <c r="AB12" s="17"/>
    </row>
    <row r="13" spans="1:28" ht="18.75">
      <c r="A13" s="64" t="s">
        <v>25</v>
      </c>
      <c r="B13" s="61"/>
      <c r="C13" s="1282"/>
      <c r="D13" s="311"/>
      <c r="E13" s="297"/>
      <c r="F13" s="304"/>
      <c r="G13" s="308"/>
      <c r="H13" s="306"/>
      <c r="I13" s="307"/>
      <c r="J13" s="308"/>
      <c r="K13" s="309"/>
      <c r="L13" s="62"/>
      <c r="M13" s="49"/>
      <c r="N13" s="50"/>
      <c r="O13" s="51"/>
      <c r="Q13" s="52"/>
      <c r="R13" s="49"/>
      <c r="S13" s="53"/>
      <c r="T13" s="54"/>
      <c r="U13" s="55"/>
      <c r="AB13" s="17"/>
    </row>
    <row r="14" spans="1:28" ht="19.5" thickBot="1">
      <c r="A14" s="65">
        <f>B10-SUM(C10:C14)</f>
        <v>0</v>
      </c>
      <c r="B14" s="188"/>
      <c r="C14" s="1283"/>
      <c r="D14" s="324"/>
      <c r="E14" s="325"/>
      <c r="F14" s="314"/>
      <c r="G14" s="315"/>
      <c r="H14" s="316"/>
      <c r="I14" s="317"/>
      <c r="J14" s="315"/>
      <c r="K14" s="318"/>
      <c r="L14" s="67"/>
      <c r="M14" s="49"/>
      <c r="N14" s="50"/>
      <c r="O14" s="51"/>
      <c r="Q14" s="52"/>
      <c r="R14" s="49"/>
      <c r="S14" s="53"/>
      <c r="T14" s="54"/>
      <c r="U14" s="55"/>
      <c r="AB14" s="17"/>
    </row>
    <row r="15" spans="1:28" ht="18.75">
      <c r="A15" s="68" t="str">
        <f>'03月統合家計簿'!A9</f>
        <v>○○銀行　３</v>
      </c>
      <c r="B15" s="187">
        <f>'02月銀行口座入出金表'!L15</f>
        <v>0</v>
      </c>
      <c r="C15" s="1279">
        <f>'03月カード利用明細表'!B38</f>
        <v>0</v>
      </c>
      <c r="D15" s="896" t="s">
        <v>52</v>
      </c>
      <c r="E15" s="320"/>
      <c r="F15" s="298"/>
      <c r="G15" s="321"/>
      <c r="H15" s="306"/>
      <c r="I15" s="322"/>
      <c r="J15" s="310"/>
      <c r="K15" s="323"/>
      <c r="L15" s="58">
        <f>B15-SUM(C15:C19)+SUM(F15:F19)-SUM(I15:I19)</f>
        <v>0</v>
      </c>
      <c r="M15" s="49"/>
      <c r="N15" s="50"/>
      <c r="O15" s="51"/>
      <c r="Q15" s="52"/>
      <c r="R15" s="49"/>
      <c r="S15" s="53"/>
      <c r="T15" s="54"/>
      <c r="U15" s="55"/>
      <c r="AB15" s="17"/>
    </row>
    <row r="16" spans="1:28" ht="18.75">
      <c r="A16" s="60" t="s">
        <v>24</v>
      </c>
      <c r="B16" s="61"/>
      <c r="C16" s="1281"/>
      <c r="D16" s="310"/>
      <c r="E16" s="297"/>
      <c r="F16" s="304"/>
      <c r="G16" s="308"/>
      <c r="H16" s="306"/>
      <c r="I16" s="307"/>
      <c r="J16" s="308"/>
      <c r="K16" s="309"/>
      <c r="L16" s="62"/>
      <c r="M16" s="49"/>
      <c r="N16" s="50"/>
      <c r="O16" s="51"/>
      <c r="Q16" s="52"/>
      <c r="R16" s="49"/>
      <c r="S16" s="53"/>
      <c r="T16" s="54"/>
      <c r="U16" s="55"/>
      <c r="AB16" s="17"/>
    </row>
    <row r="17" spans="1:28" ht="18.75">
      <c r="A17" s="63">
        <f>SUM(C15:C19)</f>
        <v>0</v>
      </c>
      <c r="B17" s="61"/>
      <c r="C17" s="1281"/>
      <c r="D17" s="310"/>
      <c r="E17" s="297"/>
      <c r="F17" s="304"/>
      <c r="G17" s="308"/>
      <c r="H17" s="306"/>
      <c r="I17" s="307"/>
      <c r="J17" s="308"/>
      <c r="K17" s="309"/>
      <c r="L17" s="62"/>
      <c r="M17" s="49"/>
      <c r="N17" s="50"/>
      <c r="O17" s="51"/>
      <c r="Q17" s="52"/>
      <c r="R17" s="49"/>
      <c r="S17" s="53"/>
      <c r="T17" s="54"/>
      <c r="U17" s="55"/>
      <c r="AB17" s="17"/>
    </row>
    <row r="18" spans="1:28" ht="18.75">
      <c r="A18" s="64" t="s">
        <v>25</v>
      </c>
      <c r="B18" s="61"/>
      <c r="C18" s="1282"/>
      <c r="D18" s="310"/>
      <c r="E18" s="297"/>
      <c r="F18" s="304"/>
      <c r="G18" s="308"/>
      <c r="H18" s="306"/>
      <c r="I18" s="307"/>
      <c r="J18" s="308"/>
      <c r="K18" s="309"/>
      <c r="L18" s="62"/>
      <c r="M18" s="49"/>
      <c r="N18" s="50"/>
      <c r="O18" s="51"/>
      <c r="Q18" s="52"/>
      <c r="R18" s="49"/>
      <c r="S18" s="53"/>
      <c r="T18" s="54"/>
      <c r="U18" s="55"/>
      <c r="AB18" s="17"/>
    </row>
    <row r="19" spans="1:28" ht="19.5" thickBot="1">
      <c r="A19" s="65">
        <f>B15-SUM(C15:C19)</f>
        <v>0</v>
      </c>
      <c r="B19" s="188"/>
      <c r="C19" s="1283"/>
      <c r="D19" s="310"/>
      <c r="E19" s="325"/>
      <c r="F19" s="314"/>
      <c r="G19" s="315"/>
      <c r="H19" s="316"/>
      <c r="I19" s="317"/>
      <c r="J19" s="315"/>
      <c r="K19" s="318"/>
      <c r="L19" s="67"/>
      <c r="M19" s="49"/>
      <c r="N19" s="50"/>
      <c r="O19" s="51"/>
      <c r="Q19" s="52"/>
      <c r="R19" s="49"/>
      <c r="S19" s="53"/>
      <c r="T19" s="54"/>
      <c r="U19" s="55"/>
      <c r="AB19" s="17"/>
    </row>
    <row r="20" spans="1:28" ht="18.75">
      <c r="A20" s="68" t="str">
        <f>'03月統合家計簿'!A10</f>
        <v>○○銀行　４</v>
      </c>
      <c r="B20" s="187">
        <f>'02月銀行口座入出金表'!L20</f>
        <v>0</v>
      </c>
      <c r="C20" s="1279">
        <f>'03月カード利用明細表'!B50</f>
        <v>0</v>
      </c>
      <c r="D20" s="897" t="s">
        <v>53</v>
      </c>
      <c r="E20" s="320"/>
      <c r="F20" s="298"/>
      <c r="G20" s="321"/>
      <c r="H20" s="306"/>
      <c r="I20" s="322"/>
      <c r="J20" s="321"/>
      <c r="K20" s="323"/>
      <c r="L20" s="58">
        <f>B20-SUM(C20:C24)+SUM(F20:F24)-SUM(I20:I24)</f>
        <v>0</v>
      </c>
      <c r="M20" s="49"/>
      <c r="N20" s="50"/>
      <c r="O20" s="51"/>
      <c r="Q20" s="52"/>
      <c r="R20" s="49"/>
      <c r="S20" s="53"/>
      <c r="T20" s="54"/>
      <c r="U20" s="55"/>
      <c r="AB20" s="17"/>
    </row>
    <row r="21" spans="1:28" ht="18.75">
      <c r="A21" s="60" t="s">
        <v>24</v>
      </c>
      <c r="B21" s="61"/>
      <c r="C21" s="1281"/>
      <c r="D21" s="898"/>
      <c r="E21" s="297"/>
      <c r="F21" s="304"/>
      <c r="G21" s="308"/>
      <c r="H21" s="306"/>
      <c r="I21" s="307"/>
      <c r="J21" s="308"/>
      <c r="K21" s="309"/>
      <c r="L21" s="62"/>
      <c r="M21" s="49"/>
      <c r="N21" s="50"/>
      <c r="O21" s="51"/>
      <c r="Q21" s="52"/>
      <c r="R21" s="49"/>
      <c r="S21" s="53"/>
      <c r="T21" s="54"/>
      <c r="U21" s="55"/>
      <c r="AB21" s="17"/>
    </row>
    <row r="22" spans="1:28" ht="18.75">
      <c r="A22" s="63">
        <f>SUM(C20:C24)</f>
        <v>0</v>
      </c>
      <c r="B22" s="61"/>
      <c r="C22" s="1281"/>
      <c r="D22" s="898"/>
      <c r="E22" s="297"/>
      <c r="F22" s="304"/>
      <c r="G22" s="308"/>
      <c r="H22" s="306"/>
      <c r="I22" s="307"/>
      <c r="J22" s="308"/>
      <c r="K22" s="309"/>
      <c r="L22" s="62"/>
      <c r="M22" s="49"/>
      <c r="N22" s="50"/>
      <c r="O22" s="51"/>
      <c r="Q22" s="52"/>
      <c r="R22" s="49"/>
      <c r="S22" s="53"/>
      <c r="T22" s="54"/>
      <c r="U22" s="55"/>
      <c r="AB22" s="17"/>
    </row>
    <row r="23" spans="1:28" ht="18.75">
      <c r="A23" s="64" t="s">
        <v>25</v>
      </c>
      <c r="B23" s="61"/>
      <c r="C23" s="1282"/>
      <c r="D23" s="310"/>
      <c r="E23" s="297"/>
      <c r="F23" s="304"/>
      <c r="G23" s="308"/>
      <c r="H23" s="306"/>
      <c r="I23" s="307"/>
      <c r="J23" s="308"/>
      <c r="K23" s="309"/>
      <c r="L23" s="62"/>
      <c r="M23" s="49"/>
      <c r="N23" s="50"/>
      <c r="O23" s="51"/>
      <c r="Q23" s="52"/>
      <c r="R23" s="49"/>
      <c r="S23" s="53"/>
      <c r="T23" s="54"/>
      <c r="U23" s="55"/>
      <c r="AB23" s="17"/>
    </row>
    <row r="24" spans="1:28" ht="19.5" thickBot="1">
      <c r="A24" s="65">
        <f>B20-SUM(C20:C24)</f>
        <v>0</v>
      </c>
      <c r="B24" s="188"/>
      <c r="C24" s="1283"/>
      <c r="D24" s="310"/>
      <c r="E24" s="325"/>
      <c r="F24" s="314"/>
      <c r="G24" s="315"/>
      <c r="H24" s="316"/>
      <c r="I24" s="317"/>
      <c r="J24" s="315"/>
      <c r="K24" s="318"/>
      <c r="L24" s="67"/>
      <c r="M24" s="49"/>
      <c r="N24" s="50"/>
      <c r="O24" s="51"/>
      <c r="Q24" s="52"/>
      <c r="R24" s="49"/>
      <c r="S24" s="53"/>
      <c r="T24" s="54"/>
      <c r="U24" s="55"/>
      <c r="AB24" s="17"/>
    </row>
    <row r="25" spans="1:28" ht="18.75">
      <c r="A25" s="68" t="str">
        <f>'03月統合家計簿'!A11</f>
        <v>○○銀行　５</v>
      </c>
      <c r="B25" s="187">
        <f>'02月銀行口座入出金表'!L25</f>
        <v>0</v>
      </c>
      <c r="C25" s="1279">
        <f>'03月カード利用明細表'!B62</f>
        <v>0</v>
      </c>
      <c r="D25" s="897" t="s">
        <v>54</v>
      </c>
      <c r="E25" s="320"/>
      <c r="F25" s="298"/>
      <c r="G25" s="321"/>
      <c r="H25" s="306"/>
      <c r="I25" s="322"/>
      <c r="J25" s="321"/>
      <c r="K25" s="323"/>
      <c r="L25" s="58">
        <f>B25-SUM(C25:C29)+SUM(F25:F29)-SUM(I25:I29)</f>
        <v>0</v>
      </c>
      <c r="M25" s="49"/>
      <c r="N25" s="50"/>
      <c r="O25" s="51"/>
      <c r="Q25" s="52"/>
      <c r="R25" s="49"/>
      <c r="S25" s="53"/>
      <c r="T25" s="54"/>
      <c r="U25" s="55"/>
      <c r="AB25" s="17"/>
    </row>
    <row r="26" spans="1:28" ht="18.75">
      <c r="A26" s="60" t="s">
        <v>24</v>
      </c>
      <c r="B26" s="61"/>
      <c r="C26" s="1281"/>
      <c r="D26" s="898"/>
      <c r="E26" s="297"/>
      <c r="F26" s="304"/>
      <c r="G26" s="308"/>
      <c r="H26" s="306"/>
      <c r="I26" s="307"/>
      <c r="J26" s="308"/>
      <c r="K26" s="309"/>
      <c r="L26" s="62"/>
      <c r="M26" s="49"/>
      <c r="N26" s="50"/>
      <c r="O26" s="51"/>
      <c r="Q26" s="52"/>
      <c r="R26" s="49"/>
      <c r="S26" s="53"/>
      <c r="T26" s="54"/>
      <c r="U26" s="55"/>
      <c r="AB26" s="17"/>
    </row>
    <row r="27" spans="1:28" ht="18.75">
      <c r="A27" s="63">
        <f>SUM(C25:C29)</f>
        <v>0</v>
      </c>
      <c r="B27" s="61"/>
      <c r="C27" s="1281"/>
      <c r="D27" s="310"/>
      <c r="E27" s="297"/>
      <c r="F27" s="304"/>
      <c r="G27" s="308"/>
      <c r="H27" s="306"/>
      <c r="I27" s="307"/>
      <c r="J27" s="308"/>
      <c r="K27" s="309"/>
      <c r="L27" s="62"/>
      <c r="M27" s="49"/>
      <c r="N27" s="50"/>
      <c r="O27" s="51"/>
      <c r="Q27" s="52"/>
      <c r="R27" s="49"/>
      <c r="S27" s="53"/>
      <c r="T27" s="54"/>
      <c r="U27" s="55"/>
      <c r="AB27" s="17"/>
    </row>
    <row r="28" spans="1:28" ht="18.75">
      <c r="A28" s="64" t="s">
        <v>25</v>
      </c>
      <c r="B28" s="61"/>
      <c r="C28" s="1282"/>
      <c r="D28" s="310"/>
      <c r="E28" s="297"/>
      <c r="F28" s="304"/>
      <c r="G28" s="308"/>
      <c r="H28" s="306"/>
      <c r="I28" s="307"/>
      <c r="J28" s="308"/>
      <c r="K28" s="309"/>
      <c r="L28" s="62"/>
      <c r="M28" s="49"/>
      <c r="N28" s="50"/>
      <c r="O28" s="51"/>
      <c r="Q28" s="52"/>
      <c r="R28" s="49"/>
      <c r="S28" s="53"/>
      <c r="T28" s="54"/>
      <c r="U28" s="55"/>
      <c r="AB28" s="17"/>
    </row>
    <row r="29" spans="1:28" ht="19.5" thickBot="1">
      <c r="A29" s="65">
        <f>B25-SUM(C25:C29)</f>
        <v>0</v>
      </c>
      <c r="B29" s="188"/>
      <c r="C29" s="1283"/>
      <c r="D29" s="326"/>
      <c r="E29" s="325"/>
      <c r="F29" s="314"/>
      <c r="G29" s="315"/>
      <c r="H29" s="316"/>
      <c r="I29" s="317"/>
      <c r="J29" s="315"/>
      <c r="K29" s="318"/>
      <c r="L29" s="67"/>
      <c r="M29" s="49"/>
      <c r="N29" s="50"/>
      <c r="O29" s="51"/>
      <c r="Q29" s="52"/>
      <c r="R29" s="49"/>
      <c r="S29" s="53"/>
      <c r="T29" s="54"/>
      <c r="U29" s="55"/>
      <c r="AB29" s="17"/>
    </row>
    <row r="30" spans="1:28" ht="18.75">
      <c r="A30" s="68" t="str">
        <f>'03月統合家計簿'!A12</f>
        <v>○○銀行　６</v>
      </c>
      <c r="B30" s="187">
        <f>'02月銀行口座入出金表'!L30</f>
        <v>0</v>
      </c>
      <c r="C30" s="1279">
        <f>'03月カード利用明細表'!B74</f>
        <v>0</v>
      </c>
      <c r="D30" s="319" t="s">
        <v>55</v>
      </c>
      <c r="E30" s="320"/>
      <c r="F30" s="298"/>
      <c r="G30" s="321"/>
      <c r="H30" s="300"/>
      <c r="I30" s="322"/>
      <c r="J30" s="321"/>
      <c r="K30" s="323"/>
      <c r="L30" s="58">
        <f>B30-SUM(C30:C34)+SUM(F30:F34)-SUM(I30:I34)</f>
        <v>0</v>
      </c>
      <c r="M30" s="49"/>
      <c r="N30" s="50"/>
      <c r="O30" s="51"/>
      <c r="Q30" s="52"/>
      <c r="R30" s="49"/>
      <c r="S30" s="53"/>
      <c r="T30" s="54"/>
      <c r="U30" s="55"/>
      <c r="AB30" s="17"/>
    </row>
    <row r="31" spans="1:28" ht="18.75">
      <c r="A31" s="60" t="s">
        <v>24</v>
      </c>
      <c r="B31" s="61"/>
      <c r="C31" s="1281"/>
      <c r="D31" s="296"/>
      <c r="E31" s="297"/>
      <c r="F31" s="304"/>
      <c r="G31" s="308"/>
      <c r="H31" s="306"/>
      <c r="I31" s="307"/>
      <c r="J31" s="308"/>
      <c r="K31" s="309"/>
      <c r="L31" s="62"/>
      <c r="M31" s="49"/>
      <c r="N31" s="50"/>
      <c r="O31" s="51"/>
      <c r="Q31" s="52"/>
      <c r="R31" s="49"/>
      <c r="S31" s="53"/>
      <c r="T31" s="54"/>
      <c r="U31" s="55"/>
      <c r="AB31" s="17"/>
    </row>
    <row r="32" spans="1:28" ht="18.75">
      <c r="A32" s="63">
        <f>SUM(C30:C34)</f>
        <v>0</v>
      </c>
      <c r="B32" s="61"/>
      <c r="C32" s="1281"/>
      <c r="D32" s="310"/>
      <c r="E32" s="297"/>
      <c r="F32" s="304"/>
      <c r="G32" s="308"/>
      <c r="H32" s="306"/>
      <c r="I32" s="307"/>
      <c r="J32" s="308"/>
      <c r="K32" s="309"/>
      <c r="L32" s="62"/>
      <c r="M32" s="49"/>
      <c r="N32" s="50"/>
      <c r="O32" s="51"/>
      <c r="Q32" s="52"/>
      <c r="R32" s="49"/>
      <c r="S32" s="53"/>
      <c r="T32" s="54"/>
      <c r="U32" s="55"/>
      <c r="AB32" s="17"/>
    </row>
    <row r="33" spans="1:28" ht="18.75">
      <c r="A33" s="64" t="s">
        <v>25</v>
      </c>
      <c r="B33" s="61"/>
      <c r="C33" s="1282"/>
      <c r="D33" s="311"/>
      <c r="E33" s="297"/>
      <c r="F33" s="304"/>
      <c r="G33" s="308"/>
      <c r="H33" s="306"/>
      <c r="I33" s="307"/>
      <c r="J33" s="308"/>
      <c r="K33" s="309"/>
      <c r="L33" s="62"/>
      <c r="M33" s="49"/>
      <c r="N33" s="50"/>
      <c r="O33" s="51"/>
      <c r="Q33" s="52"/>
      <c r="R33" s="49"/>
      <c r="S33" s="53"/>
      <c r="T33" s="54"/>
      <c r="U33" s="55"/>
      <c r="AB33" s="17"/>
    </row>
    <row r="34" spans="1:28" ht="19.5" thickBot="1">
      <c r="A34" s="65">
        <f>B30-SUM(C30:C34)</f>
        <v>0</v>
      </c>
      <c r="B34" s="188"/>
      <c r="C34" s="1283"/>
      <c r="D34" s="902"/>
      <c r="E34" s="325"/>
      <c r="F34" s="314"/>
      <c r="G34" s="315"/>
      <c r="H34" s="316"/>
      <c r="I34" s="317"/>
      <c r="J34" s="315"/>
      <c r="K34" s="318"/>
      <c r="L34" s="67"/>
      <c r="M34" s="49"/>
      <c r="N34" s="50"/>
      <c r="O34" s="51"/>
      <c r="Q34" s="52"/>
      <c r="R34" s="49"/>
      <c r="S34" s="53"/>
      <c r="T34" s="54"/>
      <c r="U34" s="55"/>
      <c r="AB34" s="17"/>
    </row>
    <row r="35" spans="1:28" ht="18.75">
      <c r="A35" s="68" t="str">
        <f>'03月統合家計簿'!A13</f>
        <v>○○銀行　７</v>
      </c>
      <c r="B35" s="529">
        <f>'02月銀行口座入出金表'!L35</f>
        <v>0</v>
      </c>
      <c r="C35" s="1279">
        <f>'03月カード利用明細表'!B86</f>
        <v>0</v>
      </c>
      <c r="D35" s="1045" t="s">
        <v>56</v>
      </c>
      <c r="E35" s="320"/>
      <c r="F35" s="298"/>
      <c r="G35" s="321"/>
      <c r="H35" s="300"/>
      <c r="I35" s="322"/>
      <c r="J35" s="321"/>
      <c r="K35" s="323"/>
      <c r="L35" s="58">
        <f>B35-SUM(C35:C39)+SUM(F35:F39)-SUM(I35:I39)</f>
        <v>0</v>
      </c>
      <c r="M35" s="49"/>
      <c r="N35" s="50"/>
      <c r="O35" s="51"/>
      <c r="Q35" s="52"/>
      <c r="R35" s="49"/>
      <c r="S35" s="53"/>
      <c r="T35" s="54"/>
      <c r="U35" s="55"/>
      <c r="AB35" s="17"/>
    </row>
    <row r="36" spans="1:28" ht="18.75">
      <c r="A36" s="60" t="s">
        <v>24</v>
      </c>
      <c r="B36" s="61"/>
      <c r="C36" s="1281"/>
      <c r="D36" s="310"/>
      <c r="E36" s="297"/>
      <c r="F36" s="304"/>
      <c r="G36" s="308"/>
      <c r="H36" s="306"/>
      <c r="I36" s="307"/>
      <c r="J36" s="308"/>
      <c r="K36" s="309"/>
      <c r="L36" s="62"/>
      <c r="M36" s="49"/>
      <c r="N36" s="50"/>
      <c r="O36" s="51"/>
      <c r="Q36" s="52"/>
      <c r="R36" s="49"/>
      <c r="S36" s="53"/>
      <c r="T36" s="54"/>
      <c r="U36" s="55"/>
      <c r="AB36" s="17"/>
    </row>
    <row r="37" spans="1:28" ht="18.75">
      <c r="A37" s="63">
        <f>SUM(C35:C39)</f>
        <v>0</v>
      </c>
      <c r="B37" s="61"/>
      <c r="C37" s="1281"/>
      <c r="D37" s="310"/>
      <c r="E37" s="297"/>
      <c r="F37" s="304"/>
      <c r="G37" s="308"/>
      <c r="H37" s="306"/>
      <c r="I37" s="307"/>
      <c r="J37" s="308"/>
      <c r="K37" s="309"/>
      <c r="L37" s="62"/>
      <c r="M37" s="49"/>
      <c r="N37" s="50"/>
      <c r="O37" s="51"/>
      <c r="Q37" s="52"/>
      <c r="R37" s="49"/>
      <c r="S37" s="53"/>
      <c r="T37" s="54"/>
      <c r="U37" s="55"/>
      <c r="AB37" s="17"/>
    </row>
    <row r="38" spans="1:28" ht="18.75">
      <c r="A38" s="64" t="s">
        <v>25</v>
      </c>
      <c r="B38" s="61"/>
      <c r="C38" s="1282"/>
      <c r="D38" s="311"/>
      <c r="E38" s="297"/>
      <c r="F38" s="304"/>
      <c r="G38" s="308"/>
      <c r="H38" s="306"/>
      <c r="I38" s="307"/>
      <c r="J38" s="308"/>
      <c r="K38" s="309"/>
      <c r="L38" s="62"/>
      <c r="M38" s="49"/>
      <c r="N38" s="50"/>
      <c r="O38" s="51"/>
      <c r="Q38" s="52"/>
      <c r="R38" s="49"/>
      <c r="S38" s="53"/>
      <c r="T38" s="54"/>
      <c r="U38" s="55"/>
      <c r="AB38" s="17"/>
    </row>
    <row r="39" spans="1:28" ht="19.5" thickBot="1">
      <c r="A39" s="65">
        <f>B35-SUM(C35:C39)</f>
        <v>0</v>
      </c>
      <c r="B39" s="188"/>
      <c r="C39" s="1283"/>
      <c r="D39" s="901"/>
      <c r="E39" s="325"/>
      <c r="F39" s="314"/>
      <c r="G39" s="315"/>
      <c r="H39" s="316"/>
      <c r="I39" s="317"/>
      <c r="J39" s="315"/>
      <c r="K39" s="318"/>
      <c r="L39" s="67"/>
      <c r="M39" s="49"/>
      <c r="N39" s="50"/>
      <c r="O39" s="51"/>
      <c r="Q39" s="52"/>
      <c r="R39" s="49"/>
      <c r="S39" s="53"/>
      <c r="T39" s="54"/>
      <c r="U39" s="55"/>
      <c r="AB39" s="17"/>
    </row>
    <row r="40" spans="1:28" ht="18.75">
      <c r="A40" s="68" t="str">
        <f>'03月統合家計簿'!A14</f>
        <v>○○銀行　８</v>
      </c>
      <c r="B40" s="187">
        <f>'02月銀行口座入出金表'!L40</f>
        <v>0</v>
      </c>
      <c r="C40" s="1279">
        <f>'03月カード利用明細表'!B98</f>
        <v>0</v>
      </c>
      <c r="D40" s="897" t="s">
        <v>223</v>
      </c>
      <c r="E40" s="320"/>
      <c r="F40" s="298"/>
      <c r="G40" s="321"/>
      <c r="H40" s="306"/>
      <c r="I40" s="322"/>
      <c r="J40" s="321"/>
      <c r="K40" s="323"/>
      <c r="L40" s="58">
        <f>B40-SUM(C40:C44)+SUM(F40:F44)-SUM(I40:I44)</f>
        <v>0</v>
      </c>
      <c r="M40" s="49"/>
      <c r="N40" s="50"/>
      <c r="O40" s="51"/>
      <c r="Q40" s="52"/>
      <c r="R40" s="49"/>
      <c r="S40" s="53"/>
      <c r="T40" s="54"/>
      <c r="U40" s="55"/>
      <c r="AB40" s="17"/>
    </row>
    <row r="41" spans="1:28" ht="18.75">
      <c r="A41" s="60" t="s">
        <v>24</v>
      </c>
      <c r="B41" s="61"/>
      <c r="C41" s="1281"/>
      <c r="D41" s="327"/>
      <c r="E41" s="297"/>
      <c r="F41" s="304"/>
      <c r="G41" s="308"/>
      <c r="H41" s="306"/>
      <c r="I41" s="307"/>
      <c r="J41" s="308"/>
      <c r="K41" s="309"/>
      <c r="L41" s="62"/>
      <c r="M41" s="49"/>
      <c r="N41" s="50"/>
      <c r="O41" s="51"/>
      <c r="Q41" s="52"/>
      <c r="R41" s="49"/>
      <c r="S41" s="53"/>
      <c r="T41" s="54"/>
      <c r="U41" s="55"/>
      <c r="AB41" s="17"/>
    </row>
    <row r="42" spans="1:28" ht="18.75">
      <c r="A42" s="63">
        <f>SUM(C40:C44)</f>
        <v>0</v>
      </c>
      <c r="B42" s="61"/>
      <c r="C42" s="1281"/>
      <c r="D42" s="310"/>
      <c r="E42" s="297"/>
      <c r="F42" s="304"/>
      <c r="G42" s="308"/>
      <c r="H42" s="306"/>
      <c r="I42" s="307"/>
      <c r="J42" s="308"/>
      <c r="K42" s="309"/>
      <c r="L42" s="62"/>
      <c r="M42" s="49"/>
      <c r="N42" s="50"/>
      <c r="O42" s="51"/>
      <c r="Q42" s="52"/>
      <c r="R42" s="49"/>
      <c r="S42" s="53"/>
      <c r="T42" s="54"/>
      <c r="U42" s="55"/>
      <c r="AB42" s="17"/>
    </row>
    <row r="43" spans="1:28" ht="18.75">
      <c r="A43" s="64" t="s">
        <v>25</v>
      </c>
      <c r="B43" s="61"/>
      <c r="C43" s="1282"/>
      <c r="D43" s="311"/>
      <c r="E43" s="297"/>
      <c r="F43" s="304"/>
      <c r="G43" s="308"/>
      <c r="H43" s="306"/>
      <c r="I43" s="307"/>
      <c r="J43" s="308"/>
      <c r="K43" s="309"/>
      <c r="L43" s="62"/>
      <c r="M43" s="49"/>
      <c r="N43" s="50"/>
      <c r="O43" s="51"/>
      <c r="Q43" s="52"/>
      <c r="R43" s="49"/>
      <c r="S43" s="53"/>
      <c r="T43" s="54"/>
      <c r="U43" s="55"/>
      <c r="AB43" s="17"/>
    </row>
    <row r="44" spans="1:28" ht="19.5" thickBot="1">
      <c r="A44" s="65">
        <f>B40-SUM(C40:C44)</f>
        <v>0</v>
      </c>
      <c r="B44" s="188"/>
      <c r="C44" s="1283"/>
      <c r="D44" s="311"/>
      <c r="E44" s="325"/>
      <c r="F44" s="314"/>
      <c r="G44" s="315"/>
      <c r="H44" s="316"/>
      <c r="I44" s="317"/>
      <c r="J44" s="315"/>
      <c r="K44" s="318"/>
      <c r="L44" s="67"/>
      <c r="M44" s="49"/>
      <c r="N44" s="50"/>
      <c r="O44" s="51"/>
      <c r="Q44" s="52"/>
      <c r="R44" s="49"/>
      <c r="S44" s="53"/>
      <c r="T44" s="54"/>
      <c r="U44" s="55"/>
      <c r="AB44" s="17"/>
    </row>
    <row r="45" spans="1:28" ht="18.75">
      <c r="A45" s="68" t="str">
        <f>'03月統合家計簿'!A15</f>
        <v>○○銀行　９</v>
      </c>
      <c r="B45" s="187">
        <f>'02月銀行口座入出金表'!L45</f>
        <v>0</v>
      </c>
      <c r="C45" s="1279">
        <f>'03月カード利用明細表'!B110</f>
        <v>0</v>
      </c>
      <c r="D45" s="897" t="s">
        <v>224</v>
      </c>
      <c r="E45" s="320"/>
      <c r="F45" s="298"/>
      <c r="G45" s="321"/>
      <c r="H45" s="306"/>
      <c r="I45" s="322"/>
      <c r="J45" s="321"/>
      <c r="K45" s="323"/>
      <c r="L45" s="58">
        <f>B45-SUM(C45:C49)+SUM(F45:F49)-SUM(I45:I49)</f>
        <v>0</v>
      </c>
      <c r="M45" s="49"/>
      <c r="N45" s="50"/>
      <c r="O45" s="51"/>
      <c r="Q45" s="52"/>
      <c r="R45" s="49"/>
      <c r="S45" s="53"/>
      <c r="T45" s="54"/>
      <c r="U45" s="55"/>
      <c r="AB45" s="17"/>
    </row>
    <row r="46" spans="1:28" ht="18.75">
      <c r="A46" s="60" t="s">
        <v>24</v>
      </c>
      <c r="B46" s="61"/>
      <c r="C46" s="1281"/>
      <c r="D46" s="310"/>
      <c r="E46" s="297"/>
      <c r="F46" s="304"/>
      <c r="G46" s="308"/>
      <c r="H46" s="306"/>
      <c r="I46" s="307"/>
      <c r="J46" s="308"/>
      <c r="K46" s="309"/>
      <c r="L46" s="62"/>
      <c r="M46" s="49"/>
      <c r="N46" s="50"/>
      <c r="O46" s="51"/>
      <c r="Q46" s="52"/>
      <c r="R46" s="49"/>
      <c r="S46" s="53"/>
      <c r="T46" s="54"/>
      <c r="U46" s="55"/>
      <c r="AB46" s="17"/>
    </row>
    <row r="47" spans="1:28" ht="18.75">
      <c r="A47" s="63">
        <f>SUM(C45:C49)</f>
        <v>0</v>
      </c>
      <c r="B47" s="61"/>
      <c r="C47" s="1281"/>
      <c r="D47" s="310"/>
      <c r="E47" s="297"/>
      <c r="F47" s="304"/>
      <c r="G47" s="308"/>
      <c r="H47" s="306"/>
      <c r="I47" s="307"/>
      <c r="J47" s="308"/>
      <c r="K47" s="309"/>
      <c r="L47" s="62"/>
      <c r="M47" s="49"/>
      <c r="N47" s="50"/>
      <c r="O47" s="51"/>
      <c r="Q47" s="52"/>
      <c r="R47" s="49"/>
      <c r="S47" s="53"/>
      <c r="T47" s="54"/>
      <c r="U47" s="55"/>
      <c r="AB47" s="17"/>
    </row>
    <row r="48" spans="1:28" ht="18.75">
      <c r="A48" s="64" t="s">
        <v>25</v>
      </c>
      <c r="B48" s="61"/>
      <c r="C48" s="1282"/>
      <c r="D48" s="310"/>
      <c r="E48" s="297"/>
      <c r="F48" s="304"/>
      <c r="G48" s="308"/>
      <c r="H48" s="306"/>
      <c r="I48" s="307"/>
      <c r="J48" s="308"/>
      <c r="K48" s="309"/>
      <c r="L48" s="62"/>
      <c r="M48" s="49"/>
      <c r="N48" s="50"/>
      <c r="O48" s="51"/>
      <c r="Q48" s="52"/>
      <c r="R48" s="49"/>
      <c r="S48" s="53"/>
      <c r="T48" s="54"/>
      <c r="U48" s="55"/>
      <c r="AB48" s="17"/>
    </row>
    <row r="49" spans="1:28" ht="19.5" thickBot="1">
      <c r="A49" s="65">
        <f>B45-SUM(C45:C49)</f>
        <v>0</v>
      </c>
      <c r="B49" s="188"/>
      <c r="C49" s="1283"/>
      <c r="D49" s="326"/>
      <c r="E49" s="325"/>
      <c r="F49" s="314"/>
      <c r="G49" s="315"/>
      <c r="H49" s="316"/>
      <c r="I49" s="317"/>
      <c r="J49" s="315"/>
      <c r="K49" s="318"/>
      <c r="L49" s="67"/>
      <c r="M49" s="49"/>
      <c r="N49" s="50"/>
      <c r="O49" s="51"/>
      <c r="Q49" s="52"/>
      <c r="R49" s="49"/>
      <c r="S49" s="53"/>
      <c r="T49" s="54"/>
      <c r="U49" s="55"/>
      <c r="AB49" s="17"/>
    </row>
    <row r="50" spans="1:28" ht="18.75">
      <c r="A50" s="68" t="str">
        <f>'03月統合家計簿'!A16</f>
        <v>○○銀行　１０</v>
      </c>
      <c r="B50" s="187">
        <f>'02月銀行口座入出金表'!L50</f>
        <v>0</v>
      </c>
      <c r="C50" s="1279">
        <f>'03月カード利用明細表'!B122</f>
        <v>0</v>
      </c>
      <c r="D50" s="896" t="s">
        <v>225</v>
      </c>
      <c r="E50" s="320"/>
      <c r="F50" s="298"/>
      <c r="G50" s="321"/>
      <c r="H50" s="306"/>
      <c r="I50" s="322"/>
      <c r="J50" s="321"/>
      <c r="K50" s="323"/>
      <c r="L50" s="58">
        <f>B50-SUM(C50:C54)+SUM(F50:F54)-SUM(I50:I54)</f>
        <v>0</v>
      </c>
      <c r="M50" s="49"/>
      <c r="N50" s="50"/>
      <c r="O50" s="51"/>
      <c r="Q50" s="52"/>
      <c r="R50" s="49"/>
      <c r="S50" s="53"/>
      <c r="T50" s="54"/>
      <c r="U50" s="55"/>
      <c r="AB50" s="17"/>
    </row>
    <row r="51" spans="1:28" ht="18.75">
      <c r="A51" s="60" t="s">
        <v>24</v>
      </c>
      <c r="B51" s="61"/>
      <c r="C51" s="1281"/>
      <c r="D51" s="310"/>
      <c r="E51" s="297"/>
      <c r="F51" s="304"/>
      <c r="G51" s="308"/>
      <c r="H51" s="306"/>
      <c r="I51" s="307"/>
      <c r="J51" s="308"/>
      <c r="K51" s="309"/>
      <c r="L51" s="62"/>
      <c r="M51" s="49"/>
      <c r="N51" s="50"/>
      <c r="O51" s="51"/>
      <c r="Q51" s="52"/>
      <c r="R51" s="49"/>
      <c r="S51" s="53"/>
      <c r="T51" s="54"/>
      <c r="U51" s="55"/>
      <c r="AB51" s="17"/>
    </row>
    <row r="52" spans="1:28" ht="18.75">
      <c r="A52" s="63">
        <f>SUM(C50:C54)</f>
        <v>0</v>
      </c>
      <c r="B52" s="61"/>
      <c r="C52" s="1281"/>
      <c r="D52" s="310"/>
      <c r="E52" s="297"/>
      <c r="F52" s="304"/>
      <c r="G52" s="308"/>
      <c r="H52" s="306"/>
      <c r="I52" s="307"/>
      <c r="J52" s="308"/>
      <c r="K52" s="309"/>
      <c r="L52" s="62"/>
      <c r="M52" s="49"/>
      <c r="N52" s="50"/>
      <c r="O52" s="51"/>
      <c r="Q52" s="52"/>
      <c r="R52" s="49"/>
      <c r="S52" s="53"/>
      <c r="T52" s="54"/>
      <c r="U52" s="55"/>
      <c r="AB52" s="17"/>
    </row>
    <row r="53" spans="1:28" ht="18.75">
      <c r="A53" s="64" t="s">
        <v>25</v>
      </c>
      <c r="B53" s="61"/>
      <c r="C53" s="1282"/>
      <c r="D53" s="310"/>
      <c r="E53" s="297"/>
      <c r="F53" s="304"/>
      <c r="G53" s="308"/>
      <c r="H53" s="306"/>
      <c r="I53" s="307"/>
      <c r="J53" s="308"/>
      <c r="K53" s="309"/>
      <c r="L53" s="62"/>
      <c r="M53" s="49"/>
      <c r="N53" s="50"/>
      <c r="O53" s="51"/>
      <c r="Q53" s="52"/>
      <c r="R53" s="49"/>
      <c r="S53" s="53"/>
      <c r="T53" s="54"/>
      <c r="U53" s="55"/>
      <c r="AB53" s="17"/>
    </row>
    <row r="54" spans="1:28" ht="19.5" thickBot="1">
      <c r="A54" s="65">
        <f>B50-SUM(C50:C54)</f>
        <v>0</v>
      </c>
      <c r="B54" s="66"/>
      <c r="C54" s="1283"/>
      <c r="D54" s="326"/>
      <c r="E54" s="325"/>
      <c r="F54" s="314"/>
      <c r="G54" s="315"/>
      <c r="H54" s="316"/>
      <c r="I54" s="317"/>
      <c r="J54" s="315"/>
      <c r="K54" s="318"/>
      <c r="L54" s="67"/>
      <c r="M54" s="49"/>
      <c r="N54" s="50"/>
      <c r="O54" s="51"/>
      <c r="Q54" s="52"/>
      <c r="R54" s="49"/>
      <c r="S54" s="53"/>
      <c r="T54" s="54"/>
      <c r="U54" s="55"/>
      <c r="AB54" s="17"/>
    </row>
    <row r="55" spans="1:30" s="79" customFormat="1" ht="24" customHeight="1" thickBot="1">
      <c r="A55" s="70" t="s">
        <v>26</v>
      </c>
      <c r="B55" s="183">
        <f>'02月現金入出金表'!G37</f>
        <v>0</v>
      </c>
      <c r="C55" s="1284"/>
      <c r="D55" s="72"/>
      <c r="E55" s="73"/>
      <c r="F55" s="74"/>
      <c r="G55" s="75"/>
      <c r="H55" s="76"/>
      <c r="I55" s="74"/>
      <c r="J55" s="75" t="s">
        <v>27</v>
      </c>
      <c r="K55" s="76"/>
      <c r="L55" s="77">
        <f>'03月現金入出金表'!G37</f>
        <v>0</v>
      </c>
      <c r="M55" s="49"/>
      <c r="N55" s="50"/>
      <c r="O55" s="78"/>
      <c r="Q55" s="80"/>
      <c r="R55" s="49"/>
      <c r="S55" s="53"/>
      <c r="T55" s="81"/>
      <c r="U55" s="82"/>
      <c r="V55" s="83"/>
      <c r="W55" s="84"/>
      <c r="X55" s="85"/>
      <c r="Y55" s="86"/>
      <c r="Z55" s="87"/>
      <c r="AA55" s="88"/>
      <c r="AB55" s="89"/>
      <c r="AC55" s="89"/>
      <c r="AD55" s="89"/>
    </row>
    <row r="56" spans="1:30" s="105" customFormat="1" ht="39" customHeight="1" thickBot="1">
      <c r="A56" s="90" t="s">
        <v>28</v>
      </c>
      <c r="B56" s="91">
        <f>SUM(B5:B55)</f>
        <v>0</v>
      </c>
      <c r="C56" s="1285">
        <f>SUM(C5:C55)</f>
        <v>0</v>
      </c>
      <c r="D56" s="93"/>
      <c r="E56" s="94"/>
      <c r="F56" s="95"/>
      <c r="G56" s="96"/>
      <c r="H56" s="97"/>
      <c r="I56" s="98"/>
      <c r="J56" s="99"/>
      <c r="K56" s="100"/>
      <c r="L56" s="101">
        <f>SUM(L5:L55)</f>
        <v>0</v>
      </c>
      <c r="M56" s="102"/>
      <c r="N56" s="103"/>
      <c r="O56" s="104"/>
      <c r="Q56" s="106"/>
      <c r="R56" s="102"/>
      <c r="S56" s="107"/>
      <c r="T56" s="108"/>
      <c r="U56" s="109"/>
      <c r="V56" s="110"/>
      <c r="W56" s="111"/>
      <c r="X56" s="112"/>
      <c r="Y56" s="113"/>
      <c r="Z56" s="114"/>
      <c r="AA56" s="115"/>
      <c r="AB56" s="116"/>
      <c r="AC56" s="116"/>
      <c r="AD56" s="116"/>
    </row>
    <row r="57" spans="2:28" ht="22.5" customHeight="1" thickTop="1">
      <c r="B57" s="117"/>
      <c r="F57" s="118"/>
      <c r="G57" s="119"/>
      <c r="H57" s="120"/>
      <c r="J57" s="32"/>
      <c r="L57" s="121"/>
      <c r="M57" s="49"/>
      <c r="N57" s="50"/>
      <c r="O57" s="51"/>
      <c r="Q57" s="52"/>
      <c r="R57" s="49"/>
      <c r="S57" s="53"/>
      <c r="T57" s="54"/>
      <c r="U57" s="55"/>
      <c r="AB57" s="17"/>
    </row>
  </sheetData>
  <sheetProtection sheet="1" objects="1" scenarios="1"/>
  <mergeCells count="2">
    <mergeCell ref="A1:L1"/>
    <mergeCell ref="A2:L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CFF"/>
  </sheetPr>
  <dimension ref="A1:C125"/>
  <sheetViews>
    <sheetView zoomScalePageLayoutView="0" workbookViewId="0" topLeftCell="A1">
      <pane ySplit="3" topLeftCell="A4" activePane="bottomLeft" state="frozen"/>
      <selection pane="topLeft" activeCell="A9" sqref="A9"/>
      <selection pane="bottomLeft" activeCell="A1" sqref="A1:C1"/>
    </sheetView>
  </sheetViews>
  <sheetFormatPr defaultColWidth="9.140625" defaultRowHeight="15"/>
  <cols>
    <col min="1" max="1" width="88.421875" style="124" customWidth="1"/>
    <col min="2" max="2" width="13.8515625" style="135" customWidth="1"/>
    <col min="3" max="3" width="10.8515625" style="136" customWidth="1"/>
    <col min="4" max="16384" width="9.00390625" style="124" customWidth="1"/>
  </cols>
  <sheetData>
    <row r="1" spans="1:3" ht="63" customHeight="1">
      <c r="A1" s="1303" t="s">
        <v>57</v>
      </c>
      <c r="B1" s="1303"/>
      <c r="C1" s="1303"/>
    </row>
    <row r="2" spans="1:3" s="125" customFormat="1" ht="18" customHeight="1">
      <c r="A2" s="1304" t="s">
        <v>10</v>
      </c>
      <c r="B2" s="1304"/>
      <c r="C2" s="1304"/>
    </row>
    <row r="3" spans="1:3" s="125" customFormat="1" ht="18" customHeight="1">
      <c r="A3" s="181"/>
      <c r="B3" s="1305">
        <f ca="1">NOW()</f>
        <v>44276.03434050926</v>
      </c>
      <c r="C3" s="1305"/>
    </row>
    <row r="4" spans="1:3" s="127" customFormat="1" ht="33" customHeight="1">
      <c r="A4" s="953" t="str">
        <f>'02月カード利用明細表'!A4</f>
        <v>〇〇カード１</v>
      </c>
      <c r="B4" s="952" t="str">
        <f>'02月カード利用明細表'!B4</f>
        <v>引落口座：〇〇銀行</v>
      </c>
      <c r="C4" s="950"/>
    </row>
    <row r="5" spans="1:3" s="127" customFormat="1" ht="18" customHeight="1">
      <c r="A5" s="920" t="str">
        <f>'02月カード利用明細表'!A5</f>
        <v>前々月１６日～前月１５日までの使用分 　　今月10日支払</v>
      </c>
      <c r="B5" s="951"/>
      <c r="C5" s="951"/>
    </row>
    <row r="6" spans="1:3" s="131" customFormat="1" ht="21" customHeight="1">
      <c r="A6" s="128" t="s">
        <v>30</v>
      </c>
      <c r="B6" s="129" t="s">
        <v>31</v>
      </c>
      <c r="C6" s="130" t="s">
        <v>32</v>
      </c>
    </row>
    <row r="7" spans="1:3" ht="21" customHeight="1">
      <c r="A7" s="955"/>
      <c r="B7" s="956"/>
      <c r="C7" s="957"/>
    </row>
    <row r="8" spans="1:3" ht="21" customHeight="1">
      <c r="A8" s="958"/>
      <c r="B8" s="959"/>
      <c r="C8" s="960"/>
    </row>
    <row r="9" spans="1:3" ht="21" customHeight="1">
      <c r="A9" s="958"/>
      <c r="B9" s="959"/>
      <c r="C9" s="960"/>
    </row>
    <row r="10" spans="1:3" ht="21" customHeight="1">
      <c r="A10" s="958"/>
      <c r="B10" s="959"/>
      <c r="C10" s="961"/>
    </row>
    <row r="11" spans="1:3" ht="21" customHeight="1">
      <c r="A11" s="958"/>
      <c r="B11" s="959"/>
      <c r="C11" s="961"/>
    </row>
    <row r="12" spans="1:3" ht="21" customHeight="1">
      <c r="A12" s="958"/>
      <c r="B12" s="959"/>
      <c r="C12" s="961"/>
    </row>
    <row r="13" spans="1:3" ht="21" customHeight="1">
      <c r="A13" s="962"/>
      <c r="B13" s="963"/>
      <c r="C13" s="964"/>
    </row>
    <row r="14" spans="1:3" ht="21" customHeight="1">
      <c r="A14" s="132" t="s">
        <v>58</v>
      </c>
      <c r="B14" s="133">
        <f>SUM(B7:B13)</f>
        <v>0</v>
      </c>
      <c r="C14" s="134"/>
    </row>
    <row r="15" ht="16.5" customHeight="1"/>
    <row r="16" spans="1:3" s="127" customFormat="1" ht="33" customHeight="1">
      <c r="A16" s="953" t="str">
        <f>'02月カード利用明細表'!A16</f>
        <v>〇〇カード２</v>
      </c>
      <c r="B16" s="952" t="str">
        <f>'02月カード利用明細表'!B16</f>
        <v>引落口座：〇〇銀行</v>
      </c>
      <c r="C16" s="950"/>
    </row>
    <row r="17" spans="1:3" s="127" customFormat="1" ht="18" customHeight="1">
      <c r="A17" s="920" t="str">
        <f>'02月カード利用明細表'!A17</f>
        <v>前々月１６日～前月１５日までの使用分 　　今月10日支払</v>
      </c>
      <c r="B17" s="951"/>
      <c r="C17" s="951"/>
    </row>
    <row r="18" spans="1:3" s="131" customFormat="1" ht="21" customHeight="1">
      <c r="A18" s="128" t="s">
        <v>30</v>
      </c>
      <c r="B18" s="129" t="s">
        <v>31</v>
      </c>
      <c r="C18" s="130" t="s">
        <v>32</v>
      </c>
    </row>
    <row r="19" spans="1:3" ht="21" customHeight="1">
      <c r="A19" s="955"/>
      <c r="B19" s="956"/>
      <c r="C19" s="957"/>
    </row>
    <row r="20" spans="1:3" ht="21" customHeight="1">
      <c r="A20" s="958"/>
      <c r="B20" s="959"/>
      <c r="C20" s="960"/>
    </row>
    <row r="21" spans="1:3" ht="21" customHeight="1">
      <c r="A21" s="958"/>
      <c r="B21" s="959"/>
      <c r="C21" s="960"/>
    </row>
    <row r="22" spans="1:3" ht="21" customHeight="1">
      <c r="A22" s="958"/>
      <c r="B22" s="959"/>
      <c r="C22" s="961"/>
    </row>
    <row r="23" spans="1:3" ht="21" customHeight="1">
      <c r="A23" s="958"/>
      <c r="B23" s="959"/>
      <c r="C23" s="961"/>
    </row>
    <row r="24" spans="1:3" ht="21" customHeight="1">
      <c r="A24" s="958"/>
      <c r="B24" s="959"/>
      <c r="C24" s="961"/>
    </row>
    <row r="25" spans="1:3" ht="21" customHeight="1">
      <c r="A25" s="962"/>
      <c r="B25" s="963"/>
      <c r="C25" s="964"/>
    </row>
    <row r="26" spans="1:3" ht="21" customHeight="1">
      <c r="A26" s="132" t="s">
        <v>58</v>
      </c>
      <c r="B26" s="133">
        <f>SUM(B19:B25)</f>
        <v>0</v>
      </c>
      <c r="C26" s="134"/>
    </row>
    <row r="27" ht="16.5" customHeight="1"/>
    <row r="28" spans="1:3" s="127" customFormat="1" ht="33" customHeight="1">
      <c r="A28" s="953" t="str">
        <f>'02月カード利用明細表'!A28</f>
        <v>〇〇カード３</v>
      </c>
      <c r="B28" s="952" t="str">
        <f>'02月カード利用明細表'!B28</f>
        <v>引落口座：〇〇銀行</v>
      </c>
      <c r="C28" s="950"/>
    </row>
    <row r="29" spans="1:3" s="127" customFormat="1" ht="18" customHeight="1">
      <c r="A29" s="920" t="str">
        <f>'02月カード利用明細表'!A29</f>
        <v>前々月１６日～前月１５日までの使用分 　　今月10日支払</v>
      </c>
      <c r="B29" s="951"/>
      <c r="C29" s="951"/>
    </row>
    <row r="30" spans="1:3" s="131" customFormat="1" ht="21" customHeight="1">
      <c r="A30" s="128" t="s">
        <v>30</v>
      </c>
      <c r="B30" s="129" t="s">
        <v>31</v>
      </c>
      <c r="C30" s="130" t="s">
        <v>32</v>
      </c>
    </row>
    <row r="31" spans="1:3" ht="21" customHeight="1">
      <c r="A31" s="955"/>
      <c r="B31" s="956"/>
      <c r="C31" s="957"/>
    </row>
    <row r="32" spans="1:3" ht="21" customHeight="1">
      <c r="A32" s="958"/>
      <c r="B32" s="959"/>
      <c r="C32" s="960"/>
    </row>
    <row r="33" spans="1:3" ht="21" customHeight="1">
      <c r="A33" s="958"/>
      <c r="B33" s="959"/>
      <c r="C33" s="960"/>
    </row>
    <row r="34" spans="1:3" ht="21" customHeight="1">
      <c r="A34" s="958"/>
      <c r="B34" s="959"/>
      <c r="C34" s="961"/>
    </row>
    <row r="35" spans="1:3" ht="21" customHeight="1">
      <c r="A35" s="958"/>
      <c r="B35" s="959"/>
      <c r="C35" s="961"/>
    </row>
    <row r="36" spans="1:3" ht="21" customHeight="1">
      <c r="A36" s="958"/>
      <c r="B36" s="959"/>
      <c r="C36" s="961"/>
    </row>
    <row r="37" spans="1:3" ht="21" customHeight="1">
      <c r="A37" s="962"/>
      <c r="B37" s="963"/>
      <c r="C37" s="964"/>
    </row>
    <row r="38" spans="1:3" ht="21" customHeight="1">
      <c r="A38" s="132" t="s">
        <v>58</v>
      </c>
      <c r="B38" s="133">
        <f>SUM(B31:B37)</f>
        <v>0</v>
      </c>
      <c r="C38" s="134"/>
    </row>
    <row r="39" ht="16.5" customHeight="1"/>
    <row r="40" spans="1:3" s="127" customFormat="1" ht="33" customHeight="1">
      <c r="A40" s="953" t="str">
        <f>'02月カード利用明細表'!A40</f>
        <v>〇〇カード４</v>
      </c>
      <c r="B40" s="952" t="str">
        <f>'02月カード利用明細表'!B40</f>
        <v>引落口座：〇〇銀行</v>
      </c>
      <c r="C40" s="950"/>
    </row>
    <row r="41" spans="1:3" s="127" customFormat="1" ht="18" customHeight="1">
      <c r="A41" s="920" t="str">
        <f>'02月カード利用明細表'!A41</f>
        <v>前々月１６日～前月１５日までの使用分 　　今月10日支払</v>
      </c>
      <c r="B41" s="951"/>
      <c r="C41" s="951"/>
    </row>
    <row r="42" spans="1:3" s="131" customFormat="1" ht="21" customHeight="1">
      <c r="A42" s="128" t="s">
        <v>30</v>
      </c>
      <c r="B42" s="129" t="s">
        <v>31</v>
      </c>
      <c r="C42" s="130" t="s">
        <v>32</v>
      </c>
    </row>
    <row r="43" spans="1:3" ht="21" customHeight="1">
      <c r="A43" s="955"/>
      <c r="B43" s="956"/>
      <c r="C43" s="957"/>
    </row>
    <row r="44" spans="1:3" ht="21" customHeight="1">
      <c r="A44" s="958"/>
      <c r="B44" s="959"/>
      <c r="C44" s="960"/>
    </row>
    <row r="45" spans="1:3" ht="21" customHeight="1">
      <c r="A45" s="958"/>
      <c r="B45" s="959"/>
      <c r="C45" s="960"/>
    </row>
    <row r="46" spans="1:3" ht="21" customHeight="1">
      <c r="A46" s="958"/>
      <c r="B46" s="959"/>
      <c r="C46" s="961"/>
    </row>
    <row r="47" spans="1:3" ht="21" customHeight="1">
      <c r="A47" s="958"/>
      <c r="B47" s="959"/>
      <c r="C47" s="961"/>
    </row>
    <row r="48" spans="1:3" ht="21" customHeight="1">
      <c r="A48" s="958"/>
      <c r="B48" s="959"/>
      <c r="C48" s="961"/>
    </row>
    <row r="49" spans="1:3" ht="21" customHeight="1">
      <c r="A49" s="962"/>
      <c r="B49" s="963"/>
      <c r="C49" s="964"/>
    </row>
    <row r="50" spans="1:3" ht="21" customHeight="1">
      <c r="A50" s="132" t="s">
        <v>58</v>
      </c>
      <c r="B50" s="133">
        <f>SUM(B43:B49)</f>
        <v>0</v>
      </c>
      <c r="C50" s="134"/>
    </row>
    <row r="51" ht="16.5" customHeight="1"/>
    <row r="52" spans="1:3" s="127" customFormat="1" ht="33" customHeight="1">
      <c r="A52" s="953" t="str">
        <f>'02月カード利用明細表'!A52</f>
        <v>〇〇カード５</v>
      </c>
      <c r="B52" s="952" t="str">
        <f>'02月カード利用明細表'!B52</f>
        <v>引落口座：〇〇銀行</v>
      </c>
      <c r="C52" s="950"/>
    </row>
    <row r="53" spans="1:3" s="127" customFormat="1" ht="18" customHeight="1">
      <c r="A53" s="920" t="str">
        <f>'02月カード利用明細表'!A53</f>
        <v>前々月１６日～前月１５日までの使用分 　　今月10日支払</v>
      </c>
      <c r="B53" s="951"/>
      <c r="C53" s="951"/>
    </row>
    <row r="54" spans="1:3" s="131" customFormat="1" ht="21" customHeight="1">
      <c r="A54" s="128" t="s">
        <v>30</v>
      </c>
      <c r="B54" s="129" t="s">
        <v>31</v>
      </c>
      <c r="C54" s="130" t="s">
        <v>32</v>
      </c>
    </row>
    <row r="55" spans="1:3" ht="21" customHeight="1">
      <c r="A55" s="955"/>
      <c r="B55" s="956"/>
      <c r="C55" s="957"/>
    </row>
    <row r="56" spans="1:3" ht="21" customHeight="1">
      <c r="A56" s="958"/>
      <c r="B56" s="959"/>
      <c r="C56" s="960"/>
    </row>
    <row r="57" spans="1:3" ht="21" customHeight="1">
      <c r="A57" s="958"/>
      <c r="B57" s="959"/>
      <c r="C57" s="960"/>
    </row>
    <row r="58" spans="1:3" ht="21" customHeight="1">
      <c r="A58" s="958"/>
      <c r="B58" s="959"/>
      <c r="C58" s="961"/>
    </row>
    <row r="59" spans="1:3" ht="21" customHeight="1">
      <c r="A59" s="958"/>
      <c r="B59" s="959"/>
      <c r="C59" s="961"/>
    </row>
    <row r="60" spans="1:3" ht="21" customHeight="1">
      <c r="A60" s="958"/>
      <c r="B60" s="959"/>
      <c r="C60" s="961"/>
    </row>
    <row r="61" spans="1:3" ht="21" customHeight="1">
      <c r="A61" s="962"/>
      <c r="B61" s="963"/>
      <c r="C61" s="964"/>
    </row>
    <row r="62" spans="1:3" ht="21" customHeight="1">
      <c r="A62" s="132" t="s">
        <v>58</v>
      </c>
      <c r="B62" s="133">
        <f>SUM(B55:B61)</f>
        <v>0</v>
      </c>
      <c r="C62" s="134"/>
    </row>
    <row r="63" ht="16.5" customHeight="1"/>
    <row r="64" spans="1:3" s="127" customFormat="1" ht="33" customHeight="1">
      <c r="A64" s="953" t="str">
        <f>'02月カード利用明細表'!A64</f>
        <v>〇〇カード６</v>
      </c>
      <c r="B64" s="952" t="str">
        <f>'02月カード利用明細表'!B64</f>
        <v>引落口座：〇〇銀行</v>
      </c>
      <c r="C64" s="950"/>
    </row>
    <row r="65" spans="1:3" s="127" customFormat="1" ht="18" customHeight="1">
      <c r="A65" s="920" t="str">
        <f>'02月カード利用明細表'!A65</f>
        <v>前々月１６日～前月１５日までの使用分 　　今月10日支払</v>
      </c>
      <c r="B65" s="951"/>
      <c r="C65" s="951"/>
    </row>
    <row r="66" spans="1:3" s="131" customFormat="1" ht="21" customHeight="1">
      <c r="A66" s="128" t="s">
        <v>30</v>
      </c>
      <c r="B66" s="129" t="s">
        <v>31</v>
      </c>
      <c r="C66" s="130" t="s">
        <v>32</v>
      </c>
    </row>
    <row r="67" spans="1:3" ht="21" customHeight="1">
      <c r="A67" s="955"/>
      <c r="B67" s="956"/>
      <c r="C67" s="957"/>
    </row>
    <row r="68" spans="1:3" ht="21" customHeight="1">
      <c r="A68" s="958"/>
      <c r="B68" s="959"/>
      <c r="C68" s="960"/>
    </row>
    <row r="69" spans="1:3" ht="21" customHeight="1">
      <c r="A69" s="958"/>
      <c r="B69" s="959"/>
      <c r="C69" s="960"/>
    </row>
    <row r="70" spans="1:3" ht="21" customHeight="1">
      <c r="A70" s="958"/>
      <c r="B70" s="959"/>
      <c r="C70" s="961"/>
    </row>
    <row r="71" spans="1:3" ht="21" customHeight="1">
      <c r="A71" s="958"/>
      <c r="B71" s="959"/>
      <c r="C71" s="961"/>
    </row>
    <row r="72" spans="1:3" ht="21" customHeight="1">
      <c r="A72" s="958"/>
      <c r="B72" s="959"/>
      <c r="C72" s="961"/>
    </row>
    <row r="73" spans="1:3" ht="21" customHeight="1">
      <c r="A73" s="962"/>
      <c r="B73" s="963"/>
      <c r="C73" s="964"/>
    </row>
    <row r="74" spans="1:3" ht="21" customHeight="1">
      <c r="A74" s="132" t="s">
        <v>58</v>
      </c>
      <c r="B74" s="133">
        <f>SUM(B67:B73)</f>
        <v>0</v>
      </c>
      <c r="C74" s="134"/>
    </row>
    <row r="75" ht="16.5" customHeight="1"/>
    <row r="76" spans="1:3" s="127" customFormat="1" ht="33" customHeight="1">
      <c r="A76" s="953" t="str">
        <f>'02月カード利用明細表'!A76</f>
        <v>〇〇カード７</v>
      </c>
      <c r="B76" s="952" t="str">
        <f>'02月カード利用明細表'!B76</f>
        <v>引落口座：〇〇銀行</v>
      </c>
      <c r="C76" s="950"/>
    </row>
    <row r="77" spans="1:3" s="127" customFormat="1" ht="18" customHeight="1">
      <c r="A77" s="920" t="str">
        <f>'02月カード利用明細表'!A77</f>
        <v>前々月１６日～前月１５日までの使用分 　　今月10日支払</v>
      </c>
      <c r="B77" s="951"/>
      <c r="C77" s="951"/>
    </row>
    <row r="78" spans="1:3" s="131" customFormat="1" ht="21" customHeight="1">
      <c r="A78" s="128" t="s">
        <v>30</v>
      </c>
      <c r="B78" s="129" t="s">
        <v>31</v>
      </c>
      <c r="C78" s="130" t="s">
        <v>32</v>
      </c>
    </row>
    <row r="79" spans="1:3" ht="21" customHeight="1">
      <c r="A79" s="955"/>
      <c r="B79" s="956"/>
      <c r="C79" s="957"/>
    </row>
    <row r="80" spans="1:3" ht="21" customHeight="1">
      <c r="A80" s="958"/>
      <c r="B80" s="959"/>
      <c r="C80" s="960"/>
    </row>
    <row r="81" spans="1:3" ht="21" customHeight="1">
      <c r="A81" s="958"/>
      <c r="B81" s="959"/>
      <c r="C81" s="960"/>
    </row>
    <row r="82" spans="1:3" ht="21" customHeight="1">
      <c r="A82" s="958"/>
      <c r="B82" s="959"/>
      <c r="C82" s="961"/>
    </row>
    <row r="83" spans="1:3" ht="21" customHeight="1">
      <c r="A83" s="958"/>
      <c r="B83" s="959"/>
      <c r="C83" s="961"/>
    </row>
    <row r="84" spans="1:3" ht="21" customHeight="1">
      <c r="A84" s="958"/>
      <c r="B84" s="959"/>
      <c r="C84" s="961"/>
    </row>
    <row r="85" spans="1:3" ht="21" customHeight="1">
      <c r="A85" s="962"/>
      <c r="B85" s="963"/>
      <c r="C85" s="964"/>
    </row>
    <row r="86" spans="1:3" ht="21" customHeight="1">
      <c r="A86" s="132" t="s">
        <v>58</v>
      </c>
      <c r="B86" s="133">
        <f>SUM(B79:B85)</f>
        <v>0</v>
      </c>
      <c r="C86" s="134">
        <v>44259</v>
      </c>
    </row>
    <row r="87" ht="16.5" customHeight="1"/>
    <row r="88" spans="1:3" s="127" customFormat="1" ht="33" customHeight="1">
      <c r="A88" s="953" t="str">
        <f>'02月カード利用明細表'!A88</f>
        <v>〇〇カード８</v>
      </c>
      <c r="B88" s="952" t="str">
        <f>'02月カード利用明細表'!B88</f>
        <v>引落口座：〇〇銀行</v>
      </c>
      <c r="C88" s="950"/>
    </row>
    <row r="89" spans="1:3" s="127" customFormat="1" ht="18" customHeight="1">
      <c r="A89" s="920" t="str">
        <f>'02月カード利用明細表'!A89</f>
        <v>前々月１６日～前月１５日までの使用分 　　今月10日支払</v>
      </c>
      <c r="B89" s="951"/>
      <c r="C89" s="951"/>
    </row>
    <row r="90" spans="1:3" s="131" customFormat="1" ht="21" customHeight="1">
      <c r="A90" s="128" t="s">
        <v>30</v>
      </c>
      <c r="B90" s="129" t="s">
        <v>31</v>
      </c>
      <c r="C90" s="130" t="s">
        <v>32</v>
      </c>
    </row>
    <row r="91" spans="1:3" ht="21" customHeight="1">
      <c r="A91" s="955"/>
      <c r="B91" s="956"/>
      <c r="C91" s="957"/>
    </row>
    <row r="92" spans="1:3" ht="21" customHeight="1">
      <c r="A92" s="958"/>
      <c r="B92" s="959"/>
      <c r="C92" s="960"/>
    </row>
    <row r="93" spans="1:3" ht="21" customHeight="1">
      <c r="A93" s="958"/>
      <c r="B93" s="959"/>
      <c r="C93" s="960"/>
    </row>
    <row r="94" spans="1:3" ht="21" customHeight="1">
      <c r="A94" s="958"/>
      <c r="B94" s="959"/>
      <c r="C94" s="961"/>
    </row>
    <row r="95" spans="1:3" ht="21" customHeight="1">
      <c r="A95" s="958"/>
      <c r="B95" s="959"/>
      <c r="C95" s="961"/>
    </row>
    <row r="96" spans="1:3" ht="21" customHeight="1">
      <c r="A96" s="958"/>
      <c r="B96" s="959"/>
      <c r="C96" s="961"/>
    </row>
    <row r="97" spans="1:3" ht="21" customHeight="1">
      <c r="A97" s="962"/>
      <c r="B97" s="963"/>
      <c r="C97" s="964"/>
    </row>
    <row r="98" spans="1:3" ht="21" customHeight="1">
      <c r="A98" s="132" t="s">
        <v>58</v>
      </c>
      <c r="B98" s="133">
        <f>SUM(B91:B97)</f>
        <v>0</v>
      </c>
      <c r="C98" s="134"/>
    </row>
    <row r="99" ht="16.5" customHeight="1"/>
    <row r="100" spans="1:3" s="127" customFormat="1" ht="33" customHeight="1">
      <c r="A100" s="953" t="str">
        <f>'02月カード利用明細表'!A100</f>
        <v>〇〇カード９</v>
      </c>
      <c r="B100" s="952" t="str">
        <f>'02月カード利用明細表'!B100</f>
        <v>引落口座：〇〇銀行</v>
      </c>
      <c r="C100" s="950"/>
    </row>
    <row r="101" spans="1:3" s="127" customFormat="1" ht="18" customHeight="1">
      <c r="A101" s="920" t="str">
        <f>'02月カード利用明細表'!A101</f>
        <v>前々月１６日～前月１５日までの使用分 　　今月10日支払</v>
      </c>
      <c r="B101" s="951"/>
      <c r="C101" s="951"/>
    </row>
    <row r="102" spans="1:3" s="131" customFormat="1" ht="21" customHeight="1">
      <c r="A102" s="128" t="s">
        <v>30</v>
      </c>
      <c r="B102" s="129" t="s">
        <v>31</v>
      </c>
      <c r="C102" s="130" t="s">
        <v>32</v>
      </c>
    </row>
    <row r="103" spans="1:3" ht="21" customHeight="1">
      <c r="A103" s="955"/>
      <c r="B103" s="956"/>
      <c r="C103" s="957"/>
    </row>
    <row r="104" spans="1:3" ht="21" customHeight="1">
      <c r="A104" s="958"/>
      <c r="B104" s="959"/>
      <c r="C104" s="960"/>
    </row>
    <row r="105" spans="1:3" ht="21" customHeight="1">
      <c r="A105" s="958"/>
      <c r="B105" s="959"/>
      <c r="C105" s="960"/>
    </row>
    <row r="106" spans="1:3" ht="21" customHeight="1">
      <c r="A106" s="958"/>
      <c r="B106" s="959"/>
      <c r="C106" s="961"/>
    </row>
    <row r="107" spans="1:3" ht="21" customHeight="1">
      <c r="A107" s="958"/>
      <c r="B107" s="959"/>
      <c r="C107" s="961"/>
    </row>
    <row r="108" spans="1:3" ht="21" customHeight="1">
      <c r="A108" s="958"/>
      <c r="B108" s="959"/>
      <c r="C108" s="961"/>
    </row>
    <row r="109" spans="1:3" ht="21" customHeight="1">
      <c r="A109" s="962"/>
      <c r="B109" s="963"/>
      <c r="C109" s="964"/>
    </row>
    <row r="110" spans="1:3" ht="21" customHeight="1">
      <c r="A110" s="132" t="s">
        <v>58</v>
      </c>
      <c r="B110" s="133">
        <f>SUM(B103:B109)</f>
        <v>0</v>
      </c>
      <c r="C110" s="134"/>
    </row>
    <row r="111" ht="16.5" customHeight="1"/>
    <row r="112" spans="1:3" s="127" customFormat="1" ht="33" customHeight="1">
      <c r="A112" s="953" t="str">
        <f>'02月カード利用明細表'!A112</f>
        <v>〇〇カード１０</v>
      </c>
      <c r="B112" s="952" t="str">
        <f>'02月カード利用明細表'!B112</f>
        <v>引落口座：〇〇銀行</v>
      </c>
      <c r="C112" s="950"/>
    </row>
    <row r="113" spans="1:3" s="127" customFormat="1" ht="18" customHeight="1">
      <c r="A113" s="920" t="str">
        <f>'02月カード利用明細表'!A113</f>
        <v>前々月１６日～前月１５日までの使用分 　　今月10日支払</v>
      </c>
      <c r="B113" s="951"/>
      <c r="C113" s="951"/>
    </row>
    <row r="114" spans="1:3" s="131" customFormat="1" ht="21" customHeight="1">
      <c r="A114" s="128" t="s">
        <v>30</v>
      </c>
      <c r="B114" s="129" t="s">
        <v>31</v>
      </c>
      <c r="C114" s="130" t="s">
        <v>32</v>
      </c>
    </row>
    <row r="115" spans="1:3" ht="21" customHeight="1">
      <c r="A115" s="955"/>
      <c r="B115" s="956"/>
      <c r="C115" s="957"/>
    </row>
    <row r="116" spans="1:3" ht="21" customHeight="1">
      <c r="A116" s="958"/>
      <c r="B116" s="959"/>
      <c r="C116" s="960"/>
    </row>
    <row r="117" spans="1:3" ht="21" customHeight="1">
      <c r="A117" s="958"/>
      <c r="B117" s="959"/>
      <c r="C117" s="960"/>
    </row>
    <row r="118" spans="1:3" ht="21" customHeight="1">
      <c r="A118" s="958"/>
      <c r="B118" s="959"/>
      <c r="C118" s="961"/>
    </row>
    <row r="119" spans="1:3" ht="21" customHeight="1">
      <c r="A119" s="958"/>
      <c r="B119" s="959"/>
      <c r="C119" s="961"/>
    </row>
    <row r="120" spans="1:3" ht="21" customHeight="1">
      <c r="A120" s="958"/>
      <c r="B120" s="959"/>
      <c r="C120" s="961"/>
    </row>
    <row r="121" spans="1:3" ht="21" customHeight="1">
      <c r="A121" s="962"/>
      <c r="B121" s="963"/>
      <c r="C121" s="964"/>
    </row>
    <row r="122" spans="1:3" ht="21" customHeight="1">
      <c r="A122" s="132" t="s">
        <v>58</v>
      </c>
      <c r="B122" s="133">
        <f>SUM(B115:B121)</f>
        <v>0</v>
      </c>
      <c r="C122" s="134"/>
    </row>
    <row r="123" ht="16.5" customHeight="1"/>
    <row r="124" ht="16.5" customHeight="1"/>
    <row r="125" spans="1:2" ht="27" customHeight="1">
      <c r="A125" s="137" t="s">
        <v>59</v>
      </c>
      <c r="B125" s="138">
        <f>B14+B26+B38+B50+B62+B74+B86+B98+B110+B122</f>
        <v>0</v>
      </c>
    </row>
  </sheetData>
  <sheetProtection sheet="1" objects="1" scenarios="1"/>
  <mergeCells count="3">
    <mergeCell ref="A1:C1"/>
    <mergeCell ref="A2:C2"/>
    <mergeCell ref="B3:C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CFF"/>
  </sheetPr>
  <dimension ref="A1:Y38"/>
  <sheetViews>
    <sheetView zoomScalePageLayoutView="0" workbookViewId="0" topLeftCell="A1">
      <pane xSplit="2" ySplit="4" topLeftCell="C5" activePane="bottomRight" state="frozen"/>
      <selection pane="topLeft" activeCell="B18" sqref="B18"/>
      <selection pane="topRight" activeCell="B18" sqref="B18"/>
      <selection pane="bottomLeft" activeCell="B18" sqref="B18"/>
      <selection pane="bottomRight" activeCell="A1" sqref="A1:G1"/>
    </sheetView>
  </sheetViews>
  <sheetFormatPr defaultColWidth="9.140625" defaultRowHeight="15"/>
  <cols>
    <col min="1" max="1" width="6.57421875" style="163" customWidth="1"/>
    <col min="2" max="2" width="6.00390625" style="163" bestFit="1" customWidth="1"/>
    <col min="3" max="3" width="58.140625" style="11" customWidth="1"/>
    <col min="4" max="4" width="12.140625" style="17" customWidth="1"/>
    <col min="5" max="5" width="58.140625" style="10" customWidth="1"/>
    <col min="6" max="6" width="12.140625" style="11" bestFit="1" customWidth="1"/>
    <col min="7" max="7" width="16.140625" style="11" customWidth="1"/>
    <col min="8" max="8" width="13.7109375" style="14" customWidth="1"/>
    <col min="9" max="9" width="14.28125" style="15" bestFit="1" customWidth="1"/>
    <col min="10" max="10" width="10.8515625" style="16" bestFit="1" customWidth="1"/>
    <col min="11" max="11" width="9.00390625" style="11" customWidth="1"/>
    <col min="12" max="12" width="10.28125" style="17" bestFit="1" customWidth="1"/>
    <col min="13" max="13" width="14.421875" style="18" customWidth="1"/>
    <col min="14" max="14" width="10.57421875" style="19" bestFit="1" customWidth="1"/>
    <col min="15" max="15" width="9.140625" style="20" bestFit="1" customWidth="1"/>
    <col min="16" max="16" width="9.00390625" style="21" customWidth="1"/>
    <col min="17" max="17" width="16.421875" style="18" customWidth="1"/>
    <col min="18" max="18" width="11.421875" style="20" bestFit="1" customWidth="1"/>
    <col min="19" max="19" width="12.140625" style="22" customWidth="1"/>
    <col min="20" max="20" width="12.57421875" style="23" customWidth="1"/>
    <col min="21" max="21" width="10.421875" style="24" bestFit="1" customWidth="1"/>
    <col min="22" max="22" width="9.140625" style="25" bestFit="1" customWidth="1"/>
    <col min="23" max="23" width="5.140625" style="123" customWidth="1"/>
    <col min="24" max="24" width="10.00390625" style="17" customWidth="1"/>
    <col min="25" max="25" width="12.28125" style="17" customWidth="1"/>
    <col min="26" max="26" width="12.28125" style="11" customWidth="1"/>
    <col min="27" max="16384" width="9.00390625" style="11" customWidth="1"/>
  </cols>
  <sheetData>
    <row r="1" spans="1:23" ht="63" customHeight="1">
      <c r="A1" s="1306" t="s">
        <v>169</v>
      </c>
      <c r="B1" s="1306"/>
      <c r="C1" s="1306"/>
      <c r="D1" s="1306"/>
      <c r="E1" s="1306"/>
      <c r="F1" s="1306"/>
      <c r="G1" s="1306"/>
      <c r="W1" s="31"/>
    </row>
    <row r="2" spans="1:23" ht="19.5" thickBot="1">
      <c r="A2" s="9" t="s">
        <v>49</v>
      </c>
      <c r="B2" s="10"/>
      <c r="D2" s="11"/>
      <c r="E2" s="12" t="s">
        <v>6</v>
      </c>
      <c r="F2" s="13" t="s">
        <v>7</v>
      </c>
      <c r="G2" s="139">
        <f ca="1">NOW()</f>
        <v>44276.03434050926</v>
      </c>
      <c r="W2" s="17"/>
    </row>
    <row r="3" spans="1:23" ht="26.25" customHeight="1" thickBot="1">
      <c r="A3" s="1307" t="s">
        <v>35</v>
      </c>
      <c r="B3" s="1309" t="s">
        <v>36</v>
      </c>
      <c r="C3" s="140" t="s">
        <v>170</v>
      </c>
      <c r="D3" s="141" t="s">
        <v>172</v>
      </c>
      <c r="E3" s="1311" t="s">
        <v>171</v>
      </c>
      <c r="F3" s="1313" t="s">
        <v>173</v>
      </c>
      <c r="G3" s="1315" t="s">
        <v>38</v>
      </c>
      <c r="H3" s="49"/>
      <c r="I3" s="50"/>
      <c r="J3" s="51"/>
      <c r="L3" s="52"/>
      <c r="M3" s="49"/>
      <c r="N3" s="53"/>
      <c r="O3" s="54"/>
      <c r="P3" s="55"/>
      <c r="W3" s="17"/>
    </row>
    <row r="4" spans="1:23" ht="19.5" thickBot="1">
      <c r="A4" s="1308"/>
      <c r="B4" s="1310"/>
      <c r="C4" s="142" t="s">
        <v>39</v>
      </c>
      <c r="D4" s="184">
        <f>'02月現金入出金表'!G37</f>
        <v>0</v>
      </c>
      <c r="E4" s="1312"/>
      <c r="F4" s="1314"/>
      <c r="G4" s="1316"/>
      <c r="H4" s="49"/>
      <c r="I4" s="50"/>
      <c r="J4" s="51"/>
      <c r="L4" s="52"/>
      <c r="M4" s="49"/>
      <c r="N4" s="53"/>
      <c r="O4" s="54"/>
      <c r="P4" s="55"/>
      <c r="W4" s="17"/>
    </row>
    <row r="5" spans="1:23" ht="18.75">
      <c r="A5" s="906">
        <v>44256</v>
      </c>
      <c r="B5" s="907" t="s">
        <v>40</v>
      </c>
      <c r="C5" s="933"/>
      <c r="D5" s="903"/>
      <c r="E5" s="1134"/>
      <c r="F5" s="1135"/>
      <c r="G5" s="1132">
        <f>D5-F5</f>
        <v>0</v>
      </c>
      <c r="H5" s="49"/>
      <c r="I5" s="59"/>
      <c r="J5" s="51"/>
      <c r="L5" s="52"/>
      <c r="M5" s="49"/>
      <c r="N5" s="53"/>
      <c r="O5" s="54"/>
      <c r="P5" s="55"/>
      <c r="W5" s="17"/>
    </row>
    <row r="6" spans="1:23" ht="18.75">
      <c r="A6" s="906">
        <v>44257</v>
      </c>
      <c r="B6" s="907" t="s">
        <v>41</v>
      </c>
      <c r="C6" s="934"/>
      <c r="D6" s="904"/>
      <c r="E6" s="1136"/>
      <c r="F6" s="904"/>
      <c r="G6" s="1132">
        <f>D6-F6</f>
        <v>0</v>
      </c>
      <c r="H6" s="49"/>
      <c r="I6" s="50"/>
      <c r="J6" s="51"/>
      <c r="L6" s="52"/>
      <c r="M6" s="49"/>
      <c r="N6" s="53"/>
      <c r="O6" s="54"/>
      <c r="P6" s="55"/>
      <c r="W6" s="17"/>
    </row>
    <row r="7" spans="1:23" ht="18.75">
      <c r="A7" s="906">
        <v>44258</v>
      </c>
      <c r="B7" s="907" t="s">
        <v>42</v>
      </c>
      <c r="C7" s="935"/>
      <c r="D7" s="904"/>
      <c r="E7" s="1136"/>
      <c r="F7" s="904"/>
      <c r="G7" s="1132">
        <f aca="true" t="shared" si="0" ref="G7:G35">D7-F7</f>
        <v>0</v>
      </c>
      <c r="H7" s="49"/>
      <c r="I7" s="50"/>
      <c r="J7" s="51"/>
      <c r="L7" s="52"/>
      <c r="M7" s="49"/>
      <c r="N7" s="53"/>
      <c r="O7" s="54"/>
      <c r="P7" s="55"/>
      <c r="W7" s="17"/>
    </row>
    <row r="8" spans="1:23" ht="18.75">
      <c r="A8" s="906">
        <v>44259</v>
      </c>
      <c r="B8" s="907" t="s">
        <v>43</v>
      </c>
      <c r="C8" s="934"/>
      <c r="D8" s="904"/>
      <c r="E8" s="1136"/>
      <c r="F8" s="904"/>
      <c r="G8" s="1132">
        <f t="shared" si="0"/>
        <v>0</v>
      </c>
      <c r="H8" s="49"/>
      <c r="I8" s="50"/>
      <c r="J8" s="51"/>
      <c r="L8" s="52"/>
      <c r="M8" s="49"/>
      <c r="N8" s="53"/>
      <c r="O8" s="54"/>
      <c r="P8" s="55"/>
      <c r="W8" s="17"/>
    </row>
    <row r="9" spans="1:23" ht="18.75">
      <c r="A9" s="906">
        <v>44260</v>
      </c>
      <c r="B9" s="907" t="s">
        <v>44</v>
      </c>
      <c r="C9" s="934"/>
      <c r="D9" s="904"/>
      <c r="E9" s="1136"/>
      <c r="F9" s="904"/>
      <c r="G9" s="1132">
        <f t="shared" si="0"/>
        <v>0</v>
      </c>
      <c r="H9" s="49"/>
      <c r="I9" s="50"/>
      <c r="J9" s="51"/>
      <c r="L9" s="52"/>
      <c r="M9" s="49"/>
      <c r="N9" s="53"/>
      <c r="O9" s="54"/>
      <c r="P9" s="55"/>
      <c r="W9" s="17"/>
    </row>
    <row r="10" spans="1:23" ht="18.75">
      <c r="A10" s="908">
        <v>44261</v>
      </c>
      <c r="B10" s="909" t="s">
        <v>45</v>
      </c>
      <c r="C10" s="934"/>
      <c r="D10" s="904"/>
      <c r="E10" s="1136"/>
      <c r="F10" s="904"/>
      <c r="G10" s="1132">
        <f t="shared" si="0"/>
        <v>0</v>
      </c>
      <c r="H10" s="49"/>
      <c r="I10" s="50"/>
      <c r="J10" s="51"/>
      <c r="L10" s="52"/>
      <c r="M10" s="49"/>
      <c r="N10" s="53"/>
      <c r="O10" s="54"/>
      <c r="P10" s="55"/>
      <c r="W10" s="17"/>
    </row>
    <row r="11" spans="1:23" ht="18.75">
      <c r="A11" s="910">
        <v>44262</v>
      </c>
      <c r="B11" s="911" t="s">
        <v>46</v>
      </c>
      <c r="C11" s="935"/>
      <c r="D11" s="904"/>
      <c r="E11" s="1136"/>
      <c r="F11" s="904"/>
      <c r="G11" s="1132">
        <f t="shared" si="0"/>
        <v>0</v>
      </c>
      <c r="H11" s="49"/>
      <c r="I11" s="50"/>
      <c r="J11" s="51"/>
      <c r="L11" s="52"/>
      <c r="M11" s="49"/>
      <c r="N11" s="53"/>
      <c r="O11" s="54"/>
      <c r="P11" s="55"/>
      <c r="W11" s="17"/>
    </row>
    <row r="12" spans="1:23" ht="18.75">
      <c r="A12" s="906">
        <v>44263</v>
      </c>
      <c r="B12" s="907" t="s">
        <v>47</v>
      </c>
      <c r="C12" s="934"/>
      <c r="D12" s="904"/>
      <c r="E12" s="1136"/>
      <c r="F12" s="904"/>
      <c r="G12" s="1132">
        <f t="shared" si="0"/>
        <v>0</v>
      </c>
      <c r="H12" s="49"/>
      <c r="I12" s="50"/>
      <c r="J12" s="51"/>
      <c r="L12" s="52"/>
      <c r="M12" s="49"/>
      <c r="N12" s="53"/>
      <c r="O12" s="54"/>
      <c r="P12" s="55"/>
      <c r="W12" s="17"/>
    </row>
    <row r="13" spans="1:23" ht="18.75">
      <c r="A13" s="906">
        <v>44264</v>
      </c>
      <c r="B13" s="907" t="s">
        <v>41</v>
      </c>
      <c r="C13" s="934"/>
      <c r="D13" s="904"/>
      <c r="E13" s="1136"/>
      <c r="F13" s="904"/>
      <c r="G13" s="1132">
        <f t="shared" si="0"/>
        <v>0</v>
      </c>
      <c r="H13" s="49"/>
      <c r="I13" s="50"/>
      <c r="J13" s="51"/>
      <c r="L13" s="52"/>
      <c r="M13" s="49"/>
      <c r="N13" s="53"/>
      <c r="O13" s="54"/>
      <c r="P13" s="55"/>
      <c r="W13" s="17"/>
    </row>
    <row r="14" spans="1:23" ht="18.75">
      <c r="A14" s="906">
        <v>44265</v>
      </c>
      <c r="B14" s="907" t="s">
        <v>42</v>
      </c>
      <c r="C14" s="934"/>
      <c r="D14" s="904"/>
      <c r="E14" s="1136"/>
      <c r="F14" s="904"/>
      <c r="G14" s="1132">
        <f t="shared" si="0"/>
        <v>0</v>
      </c>
      <c r="H14" s="49"/>
      <c r="I14" s="50"/>
      <c r="J14" s="51"/>
      <c r="L14" s="52"/>
      <c r="M14" s="49"/>
      <c r="N14" s="53"/>
      <c r="O14" s="54"/>
      <c r="P14" s="55"/>
      <c r="W14" s="17"/>
    </row>
    <row r="15" spans="1:23" ht="18.75">
      <c r="A15" s="906">
        <v>44266</v>
      </c>
      <c r="B15" s="907" t="s">
        <v>43</v>
      </c>
      <c r="C15" s="934"/>
      <c r="D15" s="904"/>
      <c r="E15" s="1136"/>
      <c r="F15" s="904"/>
      <c r="G15" s="1132">
        <f t="shared" si="0"/>
        <v>0</v>
      </c>
      <c r="H15" s="49"/>
      <c r="I15" s="50"/>
      <c r="J15" s="51"/>
      <c r="L15" s="52"/>
      <c r="M15" s="49"/>
      <c r="N15" s="53"/>
      <c r="O15" s="54"/>
      <c r="P15" s="55"/>
      <c r="W15" s="17"/>
    </row>
    <row r="16" spans="1:23" ht="18.75">
      <c r="A16" s="906">
        <v>44267</v>
      </c>
      <c r="B16" s="907" t="s">
        <v>44</v>
      </c>
      <c r="C16" s="935"/>
      <c r="D16" s="904"/>
      <c r="E16" s="1136"/>
      <c r="F16" s="904"/>
      <c r="G16" s="1132">
        <f t="shared" si="0"/>
        <v>0</v>
      </c>
      <c r="H16" s="49"/>
      <c r="I16" s="50"/>
      <c r="J16" s="51"/>
      <c r="L16" s="52"/>
      <c r="M16" s="49"/>
      <c r="N16" s="53"/>
      <c r="O16" s="54"/>
      <c r="P16" s="55"/>
      <c r="W16" s="17"/>
    </row>
    <row r="17" spans="1:23" ht="18.75">
      <c r="A17" s="908">
        <v>44268</v>
      </c>
      <c r="B17" s="909" t="s">
        <v>45</v>
      </c>
      <c r="C17" s="934"/>
      <c r="D17" s="904"/>
      <c r="E17" s="1137"/>
      <c r="F17" s="904"/>
      <c r="G17" s="1132">
        <f t="shared" si="0"/>
        <v>0</v>
      </c>
      <c r="H17" s="49"/>
      <c r="I17" s="50"/>
      <c r="J17" s="51"/>
      <c r="L17" s="52"/>
      <c r="M17" s="49"/>
      <c r="N17" s="53"/>
      <c r="O17" s="54"/>
      <c r="P17" s="55"/>
      <c r="W17" s="17"/>
    </row>
    <row r="18" spans="1:23" ht="18.75">
      <c r="A18" s="910">
        <v>44269</v>
      </c>
      <c r="B18" s="911" t="s">
        <v>46</v>
      </c>
      <c r="C18" s="934"/>
      <c r="D18" s="904"/>
      <c r="E18" s="1137"/>
      <c r="F18" s="904"/>
      <c r="G18" s="1132">
        <f t="shared" si="0"/>
        <v>0</v>
      </c>
      <c r="H18" s="49"/>
      <c r="I18" s="50"/>
      <c r="J18" s="51"/>
      <c r="L18" s="52"/>
      <c r="M18" s="49"/>
      <c r="N18" s="53"/>
      <c r="O18" s="54"/>
      <c r="P18" s="55"/>
      <c r="W18" s="17"/>
    </row>
    <row r="19" spans="1:23" ht="18.75">
      <c r="A19" s="906">
        <v>44270</v>
      </c>
      <c r="B19" s="907" t="s">
        <v>47</v>
      </c>
      <c r="C19" s="934"/>
      <c r="D19" s="904"/>
      <c r="E19" s="1137"/>
      <c r="F19" s="904"/>
      <c r="G19" s="1132">
        <f t="shared" si="0"/>
        <v>0</v>
      </c>
      <c r="H19" s="49"/>
      <c r="I19" s="50"/>
      <c r="J19" s="51"/>
      <c r="L19" s="52"/>
      <c r="M19" s="49"/>
      <c r="N19" s="53"/>
      <c r="O19" s="54"/>
      <c r="P19" s="55"/>
      <c r="W19" s="17"/>
    </row>
    <row r="20" spans="1:23" ht="18.75">
      <c r="A20" s="906">
        <v>44271</v>
      </c>
      <c r="B20" s="907" t="s">
        <v>41</v>
      </c>
      <c r="C20" s="934"/>
      <c r="D20" s="904"/>
      <c r="E20" s="1137"/>
      <c r="F20" s="904"/>
      <c r="G20" s="1132">
        <f t="shared" si="0"/>
        <v>0</v>
      </c>
      <c r="H20" s="49"/>
      <c r="I20" s="50"/>
      <c r="J20" s="51"/>
      <c r="L20" s="52"/>
      <c r="M20" s="49"/>
      <c r="N20" s="53"/>
      <c r="O20" s="54"/>
      <c r="P20" s="55"/>
      <c r="W20" s="17"/>
    </row>
    <row r="21" spans="1:23" ht="18.75">
      <c r="A21" s="906">
        <v>44272</v>
      </c>
      <c r="B21" s="907" t="s">
        <v>42</v>
      </c>
      <c r="C21" s="936"/>
      <c r="D21" s="904"/>
      <c r="E21" s="1137"/>
      <c r="F21" s="904"/>
      <c r="G21" s="1132">
        <f t="shared" si="0"/>
        <v>0</v>
      </c>
      <c r="H21" s="49"/>
      <c r="I21" s="50"/>
      <c r="J21" s="51"/>
      <c r="L21" s="52"/>
      <c r="M21" s="49"/>
      <c r="N21" s="53"/>
      <c r="O21" s="54"/>
      <c r="P21" s="55"/>
      <c r="W21" s="17"/>
    </row>
    <row r="22" spans="1:23" ht="18.75">
      <c r="A22" s="906">
        <v>44273</v>
      </c>
      <c r="B22" s="907" t="s">
        <v>43</v>
      </c>
      <c r="C22" s="934"/>
      <c r="D22" s="904"/>
      <c r="E22" s="1137"/>
      <c r="F22" s="904"/>
      <c r="G22" s="1132">
        <f t="shared" si="0"/>
        <v>0</v>
      </c>
      <c r="H22" s="49"/>
      <c r="I22" s="50"/>
      <c r="J22" s="51"/>
      <c r="L22" s="52"/>
      <c r="M22" s="49"/>
      <c r="N22" s="53"/>
      <c r="O22" s="54"/>
      <c r="P22" s="55"/>
      <c r="W22" s="17"/>
    </row>
    <row r="23" spans="1:23" ht="18.75">
      <c r="A23" s="906">
        <v>44274</v>
      </c>
      <c r="B23" s="907" t="s">
        <v>44</v>
      </c>
      <c r="C23" s="934"/>
      <c r="D23" s="904"/>
      <c r="E23" s="1137"/>
      <c r="F23" s="904"/>
      <c r="G23" s="1132">
        <f t="shared" si="0"/>
        <v>0</v>
      </c>
      <c r="H23" s="49"/>
      <c r="I23" s="50"/>
      <c r="J23" s="51"/>
      <c r="L23" s="52"/>
      <c r="M23" s="49"/>
      <c r="N23" s="53"/>
      <c r="O23" s="54"/>
      <c r="P23" s="55"/>
      <c r="W23" s="17"/>
    </row>
    <row r="24" spans="1:23" ht="18.75">
      <c r="A24" s="910">
        <v>44275</v>
      </c>
      <c r="B24" s="911" t="s">
        <v>45</v>
      </c>
      <c r="C24" s="937" t="s">
        <v>60</v>
      </c>
      <c r="D24" s="904"/>
      <c r="E24" s="1137"/>
      <c r="F24" s="904"/>
      <c r="G24" s="1132">
        <f t="shared" si="0"/>
        <v>0</v>
      </c>
      <c r="H24" s="49"/>
      <c r="I24" s="50"/>
      <c r="J24" s="51"/>
      <c r="L24" s="52"/>
      <c r="M24" s="49"/>
      <c r="N24" s="53"/>
      <c r="O24" s="54"/>
      <c r="P24" s="55"/>
      <c r="W24" s="17"/>
    </row>
    <row r="25" spans="1:23" ht="18.75">
      <c r="A25" s="910">
        <v>44276</v>
      </c>
      <c r="B25" s="911" t="s">
        <v>46</v>
      </c>
      <c r="C25" s="934"/>
      <c r="D25" s="904"/>
      <c r="E25" s="1137"/>
      <c r="F25" s="904"/>
      <c r="G25" s="1132">
        <f t="shared" si="0"/>
        <v>0</v>
      </c>
      <c r="H25" s="49"/>
      <c r="I25" s="50"/>
      <c r="J25" s="51"/>
      <c r="L25" s="52"/>
      <c r="M25" s="49"/>
      <c r="N25" s="53"/>
      <c r="O25" s="54"/>
      <c r="P25" s="55"/>
      <c r="W25" s="17"/>
    </row>
    <row r="26" spans="1:23" ht="18.75">
      <c r="A26" s="906">
        <v>44277</v>
      </c>
      <c r="B26" s="907" t="s">
        <v>47</v>
      </c>
      <c r="C26" s="934"/>
      <c r="D26" s="904"/>
      <c r="E26" s="1137"/>
      <c r="F26" s="904"/>
      <c r="G26" s="1132">
        <f t="shared" si="0"/>
        <v>0</v>
      </c>
      <c r="H26" s="49"/>
      <c r="I26" s="50"/>
      <c r="J26" s="51"/>
      <c r="L26" s="52"/>
      <c r="M26" s="49"/>
      <c r="N26" s="53"/>
      <c r="O26" s="54"/>
      <c r="P26" s="55"/>
      <c r="W26" s="17"/>
    </row>
    <row r="27" spans="1:23" ht="18.75">
      <c r="A27" s="906">
        <v>44278</v>
      </c>
      <c r="B27" s="907" t="s">
        <v>41</v>
      </c>
      <c r="C27" s="934"/>
      <c r="D27" s="904"/>
      <c r="E27" s="1137"/>
      <c r="F27" s="904"/>
      <c r="G27" s="1132">
        <f t="shared" si="0"/>
        <v>0</v>
      </c>
      <c r="H27" s="49"/>
      <c r="I27" s="50"/>
      <c r="J27" s="51"/>
      <c r="L27" s="52"/>
      <c r="M27" s="49"/>
      <c r="N27" s="53"/>
      <c r="O27" s="54"/>
      <c r="P27" s="55"/>
      <c r="W27" s="17"/>
    </row>
    <row r="28" spans="1:23" ht="18.75">
      <c r="A28" s="906">
        <v>44279</v>
      </c>
      <c r="B28" s="907" t="s">
        <v>42</v>
      </c>
      <c r="C28" s="934"/>
      <c r="D28" s="904"/>
      <c r="E28" s="1137"/>
      <c r="F28" s="904"/>
      <c r="G28" s="1132">
        <f t="shared" si="0"/>
        <v>0</v>
      </c>
      <c r="H28" s="49"/>
      <c r="I28" s="50"/>
      <c r="J28" s="51"/>
      <c r="L28" s="52"/>
      <c r="M28" s="49"/>
      <c r="N28" s="53"/>
      <c r="O28" s="54"/>
      <c r="P28" s="55"/>
      <c r="W28" s="17"/>
    </row>
    <row r="29" spans="1:23" ht="18.75">
      <c r="A29" s="906">
        <v>44280</v>
      </c>
      <c r="B29" s="907" t="s">
        <v>43</v>
      </c>
      <c r="C29" s="934"/>
      <c r="D29" s="904"/>
      <c r="E29" s="1137"/>
      <c r="F29" s="904"/>
      <c r="G29" s="1132">
        <f t="shared" si="0"/>
        <v>0</v>
      </c>
      <c r="H29" s="49"/>
      <c r="I29" s="50"/>
      <c r="J29" s="51"/>
      <c r="L29" s="52"/>
      <c r="M29" s="49"/>
      <c r="N29" s="53"/>
      <c r="O29" s="54"/>
      <c r="P29" s="55"/>
      <c r="W29" s="17"/>
    </row>
    <row r="30" spans="1:23" ht="18.75">
      <c r="A30" s="906">
        <v>44281</v>
      </c>
      <c r="B30" s="907" t="s">
        <v>44</v>
      </c>
      <c r="C30" s="934"/>
      <c r="D30" s="904"/>
      <c r="E30" s="1137"/>
      <c r="F30" s="904"/>
      <c r="G30" s="1132">
        <f t="shared" si="0"/>
        <v>0</v>
      </c>
      <c r="H30" s="49"/>
      <c r="I30" s="50"/>
      <c r="J30" s="51"/>
      <c r="L30" s="52"/>
      <c r="M30" s="49"/>
      <c r="N30" s="53"/>
      <c r="O30" s="54"/>
      <c r="P30" s="55"/>
      <c r="W30" s="17"/>
    </row>
    <row r="31" spans="1:23" ht="18.75">
      <c r="A31" s="908">
        <v>44282</v>
      </c>
      <c r="B31" s="909" t="s">
        <v>45</v>
      </c>
      <c r="C31" s="934"/>
      <c r="D31" s="904"/>
      <c r="E31" s="1137"/>
      <c r="F31" s="904"/>
      <c r="G31" s="1132">
        <f t="shared" si="0"/>
        <v>0</v>
      </c>
      <c r="H31" s="49"/>
      <c r="I31" s="50"/>
      <c r="J31" s="51"/>
      <c r="L31" s="52"/>
      <c r="M31" s="49"/>
      <c r="N31" s="53"/>
      <c r="O31" s="54"/>
      <c r="P31" s="55"/>
      <c r="W31" s="17"/>
    </row>
    <row r="32" spans="1:23" ht="18.75">
      <c r="A32" s="910">
        <v>44283</v>
      </c>
      <c r="B32" s="911" t="s">
        <v>46</v>
      </c>
      <c r="C32" s="934"/>
      <c r="D32" s="904"/>
      <c r="E32" s="1137"/>
      <c r="F32" s="904"/>
      <c r="G32" s="1132">
        <f t="shared" si="0"/>
        <v>0</v>
      </c>
      <c r="H32" s="49"/>
      <c r="I32" s="50"/>
      <c r="J32" s="51"/>
      <c r="L32" s="52"/>
      <c r="M32" s="49"/>
      <c r="N32" s="53"/>
      <c r="O32" s="54"/>
      <c r="P32" s="55"/>
      <c r="W32" s="17"/>
    </row>
    <row r="33" spans="1:23" ht="18.75">
      <c r="A33" s="906">
        <v>44284</v>
      </c>
      <c r="B33" s="912" t="s">
        <v>40</v>
      </c>
      <c r="C33" s="934"/>
      <c r="D33" s="904"/>
      <c r="E33" s="1137"/>
      <c r="F33" s="904"/>
      <c r="G33" s="1132">
        <f t="shared" si="0"/>
        <v>0</v>
      </c>
      <c r="H33" s="49"/>
      <c r="I33" s="50"/>
      <c r="J33" s="51"/>
      <c r="L33" s="52"/>
      <c r="M33" s="49"/>
      <c r="N33" s="53"/>
      <c r="O33" s="54"/>
      <c r="P33" s="55"/>
      <c r="W33" s="17"/>
    </row>
    <row r="34" spans="1:23" ht="18.75">
      <c r="A34" s="906">
        <v>44285</v>
      </c>
      <c r="B34" s="912" t="s">
        <v>61</v>
      </c>
      <c r="C34" s="934"/>
      <c r="D34" s="904"/>
      <c r="E34" s="1137"/>
      <c r="F34" s="904"/>
      <c r="G34" s="1132">
        <f t="shared" si="0"/>
        <v>0</v>
      </c>
      <c r="H34" s="49"/>
      <c r="I34" s="50"/>
      <c r="J34" s="51"/>
      <c r="L34" s="52"/>
      <c r="M34" s="49"/>
      <c r="N34" s="53"/>
      <c r="O34" s="54"/>
      <c r="P34" s="55"/>
      <c r="W34" s="17"/>
    </row>
    <row r="35" spans="1:23" ht="19.5" thickBot="1">
      <c r="A35" s="913">
        <v>44286</v>
      </c>
      <c r="B35" s="914" t="s">
        <v>62</v>
      </c>
      <c r="C35" s="938"/>
      <c r="D35" s="905"/>
      <c r="E35" s="1138"/>
      <c r="F35" s="905"/>
      <c r="G35" s="1133">
        <f t="shared" si="0"/>
        <v>0</v>
      </c>
      <c r="H35" s="49"/>
      <c r="I35" s="50"/>
      <c r="J35" s="51"/>
      <c r="L35" s="52"/>
      <c r="M35" s="49"/>
      <c r="N35" s="53"/>
      <c r="O35" s="54"/>
      <c r="P35" s="55"/>
      <c r="W35" s="17"/>
    </row>
    <row r="36" spans="1:23" ht="19.5" thickBot="1">
      <c r="A36" s="155"/>
      <c r="B36" s="156"/>
      <c r="C36" s="157" t="s">
        <v>174</v>
      </c>
      <c r="D36" s="158">
        <f>SUM(D5:D35)</f>
        <v>0</v>
      </c>
      <c r="E36" s="281" t="s">
        <v>175</v>
      </c>
      <c r="F36" s="283">
        <f>SUM(F5:F35)</f>
        <v>0</v>
      </c>
      <c r="G36" s="282">
        <f>SUM(G5:G35)</f>
        <v>0</v>
      </c>
      <c r="H36" s="49"/>
      <c r="I36" s="50"/>
      <c r="J36" s="51"/>
      <c r="L36" s="52"/>
      <c r="M36" s="49"/>
      <c r="N36" s="53"/>
      <c r="O36" s="54"/>
      <c r="P36" s="55"/>
      <c r="W36" s="17"/>
    </row>
    <row r="37" spans="1:25" s="105" customFormat="1" ht="39" customHeight="1" thickBot="1">
      <c r="A37" s="159"/>
      <c r="B37" s="160"/>
      <c r="C37" s="161" t="s">
        <v>176</v>
      </c>
      <c r="D37" s="162">
        <f>D4+D36</f>
        <v>0</v>
      </c>
      <c r="E37" s="284" t="s">
        <v>177</v>
      </c>
      <c r="F37" s="285">
        <f>F36</f>
        <v>0</v>
      </c>
      <c r="G37" s="287">
        <f>D37-F37</f>
        <v>0</v>
      </c>
      <c r="H37" s="102"/>
      <c r="I37" s="103"/>
      <c r="J37" s="104"/>
      <c r="L37" s="106"/>
      <c r="M37" s="102"/>
      <c r="N37" s="107"/>
      <c r="O37" s="108"/>
      <c r="P37" s="109"/>
      <c r="Q37" s="110"/>
      <c r="R37" s="111"/>
      <c r="S37" s="112"/>
      <c r="T37" s="113"/>
      <c r="U37" s="114"/>
      <c r="V37" s="115"/>
      <c r="W37" s="116"/>
      <c r="X37" s="116"/>
      <c r="Y37" s="116"/>
    </row>
    <row r="38" ht="19.5" thickBot="1">
      <c r="G38" s="286" t="s">
        <v>89</v>
      </c>
    </row>
  </sheetData>
  <sheetProtection sheet="1" objects="1" scenarios="1"/>
  <mergeCells count="6">
    <mergeCell ref="A1:G1"/>
    <mergeCell ref="A3:A4"/>
    <mergeCell ref="B3:B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Z61"/>
  <sheetViews>
    <sheetView zoomScalePageLayoutView="0" workbookViewId="0" topLeftCell="A1">
      <pane ySplit="3" topLeftCell="A4" activePane="bottomLeft" state="frozen"/>
      <selection pane="topLeft" activeCell="A12" sqref="A12:B12"/>
      <selection pane="bottomLeft" activeCell="G23" sqref="G23"/>
    </sheetView>
  </sheetViews>
  <sheetFormatPr defaultColWidth="9.140625" defaultRowHeight="15"/>
  <cols>
    <col min="1" max="1" width="39.57421875" style="1" customWidth="1"/>
    <col min="2" max="2" width="15.57421875" style="2" customWidth="1"/>
    <col min="3" max="4" width="15.57421875" style="8" customWidth="1"/>
    <col min="5" max="5" width="15.57421875" style="4" customWidth="1"/>
    <col min="6" max="6" width="15.57421875" style="5" customWidth="1"/>
    <col min="7" max="7" width="16.140625" style="1" customWidth="1"/>
    <col min="8" max="8" width="18.421875" style="1" customWidth="1"/>
    <col min="9" max="16384" width="9.00390625" style="1" customWidth="1"/>
  </cols>
  <sheetData>
    <row r="1" spans="1:7" ht="38.25" customHeight="1">
      <c r="A1" s="1289" t="s">
        <v>85</v>
      </c>
      <c r="B1" s="1289"/>
      <c r="C1" s="1289"/>
      <c r="D1" s="1289"/>
      <c r="E1" s="1289"/>
      <c r="F1" s="1289"/>
      <c r="G1" s="1289"/>
    </row>
    <row r="2" spans="1:8" ht="21" customHeight="1">
      <c r="A2" s="1290" t="s">
        <v>2</v>
      </c>
      <c r="B2" s="1290"/>
      <c r="C2" s="1290"/>
      <c r="D2" s="1290"/>
      <c r="E2" s="1290"/>
      <c r="F2" s="1290"/>
      <c r="G2" s="1290"/>
      <c r="H2" s="3"/>
    </row>
    <row r="3" spans="1:8" ht="18" customHeight="1">
      <c r="A3" s="9" t="s">
        <v>83</v>
      </c>
      <c r="B3" s="218"/>
      <c r="C3" s="218"/>
      <c r="D3" s="218"/>
      <c r="E3" s="1"/>
      <c r="F3" s="13" t="s">
        <v>7</v>
      </c>
      <c r="G3" s="167">
        <f ca="1">NOW()</f>
        <v>44276.03434050926</v>
      </c>
      <c r="H3" s="3"/>
    </row>
    <row r="4" spans="1:8" ht="36.75" customHeight="1">
      <c r="A4" s="197" t="s">
        <v>186</v>
      </c>
      <c r="B4" s="189"/>
      <c r="C4" s="1"/>
      <c r="D4" s="189"/>
      <c r="E4" s="189"/>
      <c r="F4" s="189"/>
      <c r="H4" s="3"/>
    </row>
    <row r="5" spans="1:26" s="33" customFormat="1" ht="18" customHeight="1" thickBot="1">
      <c r="A5" s="9"/>
      <c r="B5" s="208"/>
      <c r="D5" s="13"/>
      <c r="G5" s="12" t="s">
        <v>6</v>
      </c>
      <c r="I5" s="14"/>
      <c r="J5" s="209"/>
      <c r="K5" s="210"/>
      <c r="M5" s="211"/>
      <c r="N5" s="18"/>
      <c r="O5" s="212"/>
      <c r="P5" s="20"/>
      <c r="Q5" s="21"/>
      <c r="R5" s="18"/>
      <c r="S5" s="20"/>
      <c r="T5" s="22"/>
      <c r="U5" s="23"/>
      <c r="V5" s="24"/>
      <c r="W5" s="25"/>
      <c r="X5" s="211"/>
      <c r="Y5" s="211"/>
      <c r="Z5" s="211"/>
    </row>
    <row r="6" spans="1:8" s="7" customFormat="1" ht="42" customHeight="1" thickBot="1">
      <c r="A6" s="1292" t="s">
        <v>187</v>
      </c>
      <c r="B6" s="1293"/>
      <c r="C6" s="1052" t="s">
        <v>8</v>
      </c>
      <c r="D6" s="27" t="s">
        <v>183</v>
      </c>
      <c r="E6" s="28" t="s">
        <v>3</v>
      </c>
      <c r="F6" s="29" t="s">
        <v>9</v>
      </c>
      <c r="G6" s="30" t="s">
        <v>4</v>
      </c>
      <c r="H6" s="6"/>
    </row>
    <row r="7" spans="1:7" ht="33" customHeight="1">
      <c r="A7" s="928" t="str">
        <f>'03月統合家計簿'!A7</f>
        <v>○○銀行　１</v>
      </c>
      <c r="B7" s="1054"/>
      <c r="C7" s="348">
        <f>'03月統合家計簿'!G7</f>
        <v>0</v>
      </c>
      <c r="D7" s="918">
        <f>'04月銀行口座入出金表'!A7-'04月銀行口座入出金表'!C5</f>
        <v>0</v>
      </c>
      <c r="E7" s="164">
        <f>'04月銀行口座入出金表'!F5+'04月銀行口座入出金表'!F6+'04月銀行口座入出金表'!F7+'04月銀行口座入出金表'!F8+'04月銀行口座入出金表'!F9</f>
        <v>0</v>
      </c>
      <c r="F7" s="165">
        <f>'04月銀行口座入出金表'!I5+'04月銀行口座入出金表'!I6+'04月銀行口座入出金表'!I7+'04月銀行口座入出金表'!I8+'04月銀行口座入出金表'!I9</f>
        <v>0</v>
      </c>
      <c r="G7" s="166">
        <f aca="true" t="shared" si="0" ref="G7:G16">C7-D7+E7-F7</f>
        <v>0</v>
      </c>
    </row>
    <row r="8" spans="1:7" ht="33" customHeight="1">
      <c r="A8" s="929" t="str">
        <f>'03月統合家計簿'!A8</f>
        <v>○○銀行　２</v>
      </c>
      <c r="B8" s="1055"/>
      <c r="C8" s="349">
        <f>'03月統合家計簿'!G8</f>
        <v>0</v>
      </c>
      <c r="D8" s="918">
        <f>'04月銀行口座入出金表'!A12-'04月銀行口座入出金表'!C10</f>
        <v>0</v>
      </c>
      <c r="E8" s="173">
        <f>'04月銀行口座入出金表'!F10+'04月銀行口座入出金表'!F11+'04月銀行口座入出金表'!F12+'04月銀行口座入出金表'!F13+'04月銀行口座入出金表'!F14</f>
        <v>0</v>
      </c>
      <c r="F8" s="174">
        <f>'04月銀行口座入出金表'!I10+'04月銀行口座入出金表'!I11+'04月銀行口座入出金表'!I12+'04月銀行口座入出金表'!I13+'04月銀行口座入出金表'!I14</f>
        <v>0</v>
      </c>
      <c r="G8" s="171">
        <f t="shared" si="0"/>
        <v>0</v>
      </c>
    </row>
    <row r="9" spans="1:7" ht="33" customHeight="1">
      <c r="A9" s="929" t="str">
        <f>'03月統合家計簿'!A9</f>
        <v>○○銀行　３</v>
      </c>
      <c r="B9" s="1055"/>
      <c r="C9" s="349">
        <f>'03月統合家計簿'!G9</f>
        <v>0</v>
      </c>
      <c r="D9" s="918">
        <f>'04月銀行口座入出金表'!A17-'04月銀行口座入出金表'!C15</f>
        <v>0</v>
      </c>
      <c r="E9" s="173">
        <f>'04月銀行口座入出金表'!F15+'04月銀行口座入出金表'!F16+'04月銀行口座入出金表'!F17+'04月銀行口座入出金表'!F18+'04月銀行口座入出金表'!F19</f>
        <v>0</v>
      </c>
      <c r="F9" s="174">
        <f>'04月銀行口座入出金表'!I15+'04月銀行口座入出金表'!I16+'04月銀行口座入出金表'!I17+'04月銀行口座入出金表'!I18+'04月銀行口座入出金表'!I19</f>
        <v>0</v>
      </c>
      <c r="G9" s="171">
        <f t="shared" si="0"/>
        <v>0</v>
      </c>
    </row>
    <row r="10" spans="1:7" ht="33" customHeight="1">
      <c r="A10" s="929" t="str">
        <f>'03月統合家計簿'!A10</f>
        <v>○○銀行　４</v>
      </c>
      <c r="B10" s="1055"/>
      <c r="C10" s="349">
        <f>'03月統合家計簿'!G10</f>
        <v>0</v>
      </c>
      <c r="D10" s="918">
        <f>'04月銀行口座入出金表'!A22-'04月銀行口座入出金表'!C20</f>
        <v>0</v>
      </c>
      <c r="E10" s="173">
        <f>'04月銀行口座入出金表'!F20+'04月銀行口座入出金表'!F21+'04月銀行口座入出金表'!F22+'04月銀行口座入出金表'!F23+'04月銀行口座入出金表'!F24</f>
        <v>0</v>
      </c>
      <c r="F10" s="174">
        <f>'04月銀行口座入出金表'!I20+'04月銀行口座入出金表'!I21+'04月銀行口座入出金表'!I22+'04月銀行口座入出金表'!I23+'04月銀行口座入出金表'!I24</f>
        <v>0</v>
      </c>
      <c r="G10" s="171">
        <f t="shared" si="0"/>
        <v>0</v>
      </c>
    </row>
    <row r="11" spans="1:7" ht="33" customHeight="1">
      <c r="A11" s="929" t="str">
        <f>'03月統合家計簿'!A11</f>
        <v>○○銀行　５</v>
      </c>
      <c r="B11" s="1055"/>
      <c r="C11" s="349">
        <f>'03月統合家計簿'!G11</f>
        <v>0</v>
      </c>
      <c r="D11" s="918">
        <f>'04月銀行口座入出金表'!A27-'04月銀行口座入出金表'!C25</f>
        <v>0</v>
      </c>
      <c r="E11" s="175">
        <f>'04月銀行口座入出金表'!F25+'04月銀行口座入出金表'!F26+'04月銀行口座入出金表'!F27+'04月銀行口座入出金表'!F28+'04月銀行口座入出金表'!F29</f>
        <v>0</v>
      </c>
      <c r="F11" s="174">
        <f>'04月銀行口座入出金表'!I25+'04月銀行口座入出金表'!I26+'04月銀行口座入出金表'!I27+'04月銀行口座入出金表'!I28+'04月銀行口座入出金表'!I29</f>
        <v>0</v>
      </c>
      <c r="G11" s="171">
        <f t="shared" si="0"/>
        <v>0</v>
      </c>
    </row>
    <row r="12" spans="1:7" ht="33" customHeight="1">
      <c r="A12" s="929" t="str">
        <f>'03月統合家計簿'!A12</f>
        <v>○○銀行　６</v>
      </c>
      <c r="B12" s="1055"/>
      <c r="C12" s="349">
        <f>'03月統合家計簿'!G12</f>
        <v>0</v>
      </c>
      <c r="D12" s="918">
        <f>'04月銀行口座入出金表'!A32-'04月銀行口座入出金表'!C30</f>
        <v>0</v>
      </c>
      <c r="E12" s="175">
        <f>'04月銀行口座入出金表'!F30+'04月銀行口座入出金表'!F31+'04月銀行口座入出金表'!F32+'04月銀行口座入出金表'!F33+'04月銀行口座入出金表'!F34</f>
        <v>0</v>
      </c>
      <c r="F12" s="174">
        <f>'04月銀行口座入出金表'!I30+'04月銀行口座入出金表'!I31+'04月銀行口座入出金表'!I32+'04月銀行口座入出金表'!I33+'04月銀行口座入出金表'!I34</f>
        <v>0</v>
      </c>
      <c r="G12" s="171">
        <f t="shared" si="0"/>
        <v>0</v>
      </c>
    </row>
    <row r="13" spans="1:7" ht="33" customHeight="1">
      <c r="A13" s="929" t="str">
        <f>'03月統合家計簿'!A13</f>
        <v>○○銀行　７</v>
      </c>
      <c r="B13" s="1055"/>
      <c r="C13" s="349">
        <f>'03月統合家計簿'!G13</f>
        <v>0</v>
      </c>
      <c r="D13" s="918">
        <f>'04月銀行口座入出金表'!A37-'04月銀行口座入出金表'!C35</f>
        <v>0</v>
      </c>
      <c r="E13" s="175">
        <f>'04月銀行口座入出金表'!F35+'04月銀行口座入出金表'!F36+'04月銀行口座入出金表'!F37+'04月銀行口座入出金表'!F38+'04月銀行口座入出金表'!F39</f>
        <v>0</v>
      </c>
      <c r="F13" s="174">
        <f>'04月銀行口座入出金表'!I35+'04月銀行口座入出金表'!I36+'04月銀行口座入出金表'!I37+'04月銀行口座入出金表'!I38+'04月銀行口座入出金表'!I39</f>
        <v>0</v>
      </c>
      <c r="G13" s="171">
        <f t="shared" si="0"/>
        <v>0</v>
      </c>
    </row>
    <row r="14" spans="1:7" ht="33" customHeight="1">
      <c r="A14" s="929" t="str">
        <f>'03月統合家計簿'!A14</f>
        <v>○○銀行　８</v>
      </c>
      <c r="B14" s="1055"/>
      <c r="C14" s="349">
        <f>'03月統合家計簿'!G14</f>
        <v>0</v>
      </c>
      <c r="D14" s="918">
        <f>'04月銀行口座入出金表'!A42-'04月銀行口座入出金表'!C40</f>
        <v>0</v>
      </c>
      <c r="E14" s="175">
        <f>'04月銀行口座入出金表'!F40+'04月銀行口座入出金表'!F41+'04月銀行口座入出金表'!F42+'04月銀行口座入出金表'!F43+'04月銀行口座入出金表'!F44</f>
        <v>0</v>
      </c>
      <c r="F14" s="174">
        <f>'04月銀行口座入出金表'!I40+'04月銀行口座入出金表'!I41+'04月銀行口座入出金表'!I42+'04月銀行口座入出金表'!I43+'04月銀行口座入出金表'!I44</f>
        <v>0</v>
      </c>
      <c r="G14" s="171">
        <f t="shared" si="0"/>
        <v>0</v>
      </c>
    </row>
    <row r="15" spans="1:7" ht="33" customHeight="1">
      <c r="A15" s="929" t="str">
        <f>'03月統合家計簿'!A15</f>
        <v>○○銀行　９</v>
      </c>
      <c r="B15" s="1055"/>
      <c r="C15" s="349">
        <f>'03月統合家計簿'!G15</f>
        <v>0</v>
      </c>
      <c r="D15" s="918">
        <f>'04月銀行口座入出金表'!A47-'04月銀行口座入出金表'!C45</f>
        <v>0</v>
      </c>
      <c r="E15" s="175">
        <f>'04月銀行口座入出金表'!F45+'04月銀行口座入出金表'!F46+'04月銀行口座入出金表'!F47+'04月銀行口座入出金表'!F48+'04月銀行口座入出金表'!F49</f>
        <v>0</v>
      </c>
      <c r="F15" s="174">
        <f>'04月銀行口座入出金表'!I45+'04月銀行口座入出金表'!I46+'04月銀行口座入出金表'!I47+'04月銀行口座入出金表'!I48+'04月銀行口座入出金表'!I49</f>
        <v>0</v>
      </c>
      <c r="G15" s="171">
        <f t="shared" si="0"/>
        <v>0</v>
      </c>
    </row>
    <row r="16" spans="1:7" ht="33" customHeight="1" thickBot="1">
      <c r="A16" s="929" t="str">
        <f>'03月統合家計簿'!A16</f>
        <v>○○銀行　１０</v>
      </c>
      <c r="B16" s="1056"/>
      <c r="C16" s="350">
        <f>'03月統合家計簿'!G16</f>
        <v>0</v>
      </c>
      <c r="D16" s="170">
        <f>'04月銀行口座入出金表'!A52-'04月銀行口座入出金表'!C50</f>
        <v>0</v>
      </c>
      <c r="E16" s="176">
        <f>'04月銀行口座入出金表'!F50+'04月銀行口座入出金表'!F51+'04月銀行口座入出金表'!F52+'04月銀行口座入出金表'!F53+'04月銀行口座入出金表'!F54</f>
        <v>0</v>
      </c>
      <c r="F16" s="196">
        <f>'04月銀行口座入出金表'!I50+'04月銀行口座入出金表'!I51+'04月銀行口座入出金表'!I52+'04月銀行口座入出金表'!I53+'04月銀行口座入出金表'!I54</f>
        <v>0</v>
      </c>
      <c r="G16" s="172">
        <f t="shared" si="0"/>
        <v>0</v>
      </c>
    </row>
    <row r="17" spans="1:7" ht="36" customHeight="1" thickBot="1">
      <c r="A17" s="930" t="s">
        <v>64</v>
      </c>
      <c r="B17" s="1053"/>
      <c r="C17" s="177">
        <f>'03月現金入出金表'!G37</f>
        <v>0</v>
      </c>
      <c r="D17" s="1050"/>
      <c r="E17" s="179">
        <f>'04月現金入出金表'!D36</f>
        <v>0</v>
      </c>
      <c r="F17" s="180">
        <f>'04月現金入出金表'!F37</f>
        <v>0</v>
      </c>
      <c r="G17" s="195">
        <f>C17+E17-F17</f>
        <v>0</v>
      </c>
    </row>
    <row r="18" spans="1:7" ht="42" customHeight="1" thickBot="1">
      <c r="A18" s="931" t="s">
        <v>1</v>
      </c>
      <c r="B18" s="1053"/>
      <c r="C18" s="226">
        <f>SUM(C7:C17)</f>
        <v>0</v>
      </c>
      <c r="D18" s="1051">
        <f>SUM(D7:D17)</f>
        <v>0</v>
      </c>
      <c r="E18" s="231">
        <f>SUM(E7:E17)</f>
        <v>0</v>
      </c>
      <c r="F18" s="232">
        <f>SUM(F7:F17)</f>
        <v>0</v>
      </c>
      <c r="G18" s="233">
        <f>C18-D18+E18-F18</f>
        <v>0</v>
      </c>
    </row>
    <row r="19" spans="1:8" ht="36" customHeight="1">
      <c r="A19" s="9"/>
      <c r="B19" s="927"/>
      <c r="C19" s="927"/>
      <c r="D19" s="927"/>
      <c r="E19" s="927"/>
      <c r="F19" s="13"/>
      <c r="G19" s="167"/>
      <c r="H19" s="3"/>
    </row>
    <row r="20" spans="1:8" ht="54" customHeight="1">
      <c r="A20" s="1291" t="s">
        <v>86</v>
      </c>
      <c r="B20" s="1291"/>
      <c r="C20" s="1291"/>
      <c r="D20" s="1291"/>
      <c r="E20" s="1291"/>
      <c r="F20" s="1291"/>
      <c r="G20" s="1291"/>
      <c r="H20" s="191"/>
    </row>
    <row r="21" spans="1:7" ht="42.75" customHeight="1" thickBot="1">
      <c r="A21" s="205" t="s">
        <v>70</v>
      </c>
      <c r="B21" s="203"/>
      <c r="C21" s="203"/>
      <c r="D21" s="214"/>
      <c r="E21" s="215"/>
      <c r="F21" s="216"/>
      <c r="G21" s="217"/>
    </row>
    <row r="22" spans="1:7" ht="42" customHeight="1" thickBot="1">
      <c r="A22" s="1286" t="s">
        <v>67</v>
      </c>
      <c r="B22" s="1287"/>
      <c r="C22" s="1287"/>
      <c r="D22" s="1288"/>
      <c r="E22" s="199" t="s">
        <v>66</v>
      </c>
      <c r="F22" s="199" t="s">
        <v>74</v>
      </c>
      <c r="G22" s="201" t="s">
        <v>87</v>
      </c>
    </row>
    <row r="23" spans="1:7" ht="21" customHeight="1" thickBot="1">
      <c r="A23" s="1298" t="s">
        <v>250</v>
      </c>
      <c r="B23" s="1299"/>
      <c r="C23" s="1299"/>
      <c r="D23" s="1299"/>
      <c r="E23" s="1299"/>
      <c r="F23" s="1300"/>
      <c r="G23" s="1270">
        <f>C18</f>
        <v>0</v>
      </c>
    </row>
    <row r="24" spans="1:7" ht="21" customHeight="1">
      <c r="A24" s="1207" t="str">
        <f>'03月統合家計簿'!A24</f>
        <v>年内の入金予定項目明細を記してください</v>
      </c>
      <c r="B24" s="1207"/>
      <c r="C24" s="1207"/>
      <c r="D24" s="1208"/>
      <c r="E24" s="1209">
        <v>0</v>
      </c>
      <c r="F24" s="222">
        <f>E24*12</f>
        <v>0</v>
      </c>
      <c r="G24" s="224">
        <f>E24*9</f>
        <v>0</v>
      </c>
    </row>
    <row r="25" spans="1:7" ht="21" customHeight="1">
      <c r="A25" s="1207" t="str">
        <f>'03月統合家計簿'!A25</f>
        <v>年内の入金予定項目明細を記してください</v>
      </c>
      <c r="B25" s="1207"/>
      <c r="C25" s="1207"/>
      <c r="D25" s="1208"/>
      <c r="E25" s="1209">
        <v>0</v>
      </c>
      <c r="F25" s="223">
        <f>E25*12</f>
        <v>0</v>
      </c>
      <c r="G25" s="225">
        <f aca="true" t="shared" si="1" ref="G25:G33">E25*9</f>
        <v>0</v>
      </c>
    </row>
    <row r="26" spans="1:7" ht="21" customHeight="1">
      <c r="A26" s="1207" t="str">
        <f>'03月統合家計簿'!A26</f>
        <v>年内の入金予定項目明細を記してください</v>
      </c>
      <c r="B26" s="1207"/>
      <c r="C26" s="1207"/>
      <c r="D26" s="1208"/>
      <c r="E26" s="1209">
        <v>0</v>
      </c>
      <c r="F26" s="223">
        <f aca="true" t="shared" si="2" ref="F26:F33">E26*12</f>
        <v>0</v>
      </c>
      <c r="G26" s="225">
        <f t="shared" si="1"/>
        <v>0</v>
      </c>
    </row>
    <row r="27" spans="1:7" ht="21" customHeight="1">
      <c r="A27" s="1207" t="str">
        <f>'03月統合家計簿'!A27</f>
        <v>年内の入金予定項目明細を記してください</v>
      </c>
      <c r="B27" s="1207"/>
      <c r="C27" s="1207"/>
      <c r="D27" s="1208"/>
      <c r="E27" s="1209">
        <v>0</v>
      </c>
      <c r="F27" s="223">
        <f t="shared" si="2"/>
        <v>0</v>
      </c>
      <c r="G27" s="225">
        <f t="shared" si="1"/>
        <v>0</v>
      </c>
    </row>
    <row r="28" spans="1:7" ht="21" customHeight="1">
      <c r="A28" s="1207" t="str">
        <f>'03月統合家計簿'!A28</f>
        <v>年内の入金予定項目明細を記してください</v>
      </c>
      <c r="B28" s="1207"/>
      <c r="C28" s="1207"/>
      <c r="D28" s="1208"/>
      <c r="E28" s="1209">
        <v>0</v>
      </c>
      <c r="F28" s="223">
        <f t="shared" si="2"/>
        <v>0</v>
      </c>
      <c r="G28" s="225">
        <f t="shared" si="1"/>
        <v>0</v>
      </c>
    </row>
    <row r="29" spans="1:7" ht="21" customHeight="1">
      <c r="A29" s="1207" t="str">
        <f>'03月統合家計簿'!A29</f>
        <v>年内の入金予定項目明細を記してください</v>
      </c>
      <c r="B29" s="1207"/>
      <c r="C29" s="1207"/>
      <c r="D29" s="1208"/>
      <c r="E29" s="1209">
        <v>0</v>
      </c>
      <c r="F29" s="223">
        <f t="shared" si="2"/>
        <v>0</v>
      </c>
      <c r="G29" s="225">
        <f t="shared" si="1"/>
        <v>0</v>
      </c>
    </row>
    <row r="30" spans="1:7" ht="21" customHeight="1">
      <c r="A30" s="1207" t="str">
        <f>'03月統合家計簿'!A30</f>
        <v>年内の入金予定項目明細を記してください</v>
      </c>
      <c r="B30" s="1210"/>
      <c r="C30" s="1210"/>
      <c r="D30" s="1211"/>
      <c r="E30" s="1209">
        <v>0</v>
      </c>
      <c r="F30" s="223">
        <f t="shared" si="2"/>
        <v>0</v>
      </c>
      <c r="G30" s="225">
        <f t="shared" si="1"/>
        <v>0</v>
      </c>
    </row>
    <row r="31" spans="1:7" ht="21" customHeight="1">
      <c r="A31" s="1207" t="str">
        <f>'03月統合家計簿'!A31</f>
        <v>年内の入金予定項目明細を記してください</v>
      </c>
      <c r="B31" s="1210"/>
      <c r="C31" s="1210"/>
      <c r="D31" s="1211"/>
      <c r="E31" s="1209">
        <v>0</v>
      </c>
      <c r="F31" s="223">
        <f t="shared" si="2"/>
        <v>0</v>
      </c>
      <c r="G31" s="225">
        <f t="shared" si="1"/>
        <v>0</v>
      </c>
    </row>
    <row r="32" spans="1:7" ht="21" customHeight="1">
      <c r="A32" s="1207" t="str">
        <f>'03月統合家計簿'!A32</f>
        <v>年内の入金予定項目明細を記してください</v>
      </c>
      <c r="B32" s="1210"/>
      <c r="C32" s="1210"/>
      <c r="D32" s="1211"/>
      <c r="E32" s="1209">
        <v>0</v>
      </c>
      <c r="F32" s="223">
        <f t="shared" si="2"/>
        <v>0</v>
      </c>
      <c r="G32" s="225">
        <f t="shared" si="1"/>
        <v>0</v>
      </c>
    </row>
    <row r="33" spans="1:7" ht="21" customHeight="1" thickBot="1">
      <c r="A33" s="1207" t="str">
        <f>'03月統合家計簿'!A33</f>
        <v>年内の入金予定項目明細を記してください</v>
      </c>
      <c r="B33" s="1212"/>
      <c r="C33" s="1212"/>
      <c r="D33" s="1213"/>
      <c r="E33" s="1214">
        <v>0</v>
      </c>
      <c r="F33" s="223">
        <f t="shared" si="2"/>
        <v>0</v>
      </c>
      <c r="G33" s="293">
        <f t="shared" si="1"/>
        <v>0</v>
      </c>
    </row>
    <row r="34" spans="1:7" ht="42" customHeight="1" thickBot="1">
      <c r="A34" s="213"/>
      <c r="B34" s="198"/>
      <c r="C34" s="198"/>
      <c r="D34" s="202" t="s">
        <v>72</v>
      </c>
      <c r="E34" s="221">
        <f>SUM(E24:E33)</f>
        <v>0</v>
      </c>
      <c r="F34" s="221">
        <f>SUM(F24:F33)</f>
        <v>0</v>
      </c>
      <c r="G34" s="226">
        <f>SUM(G23:G33)</f>
        <v>0</v>
      </c>
    </row>
    <row r="35" spans="1:8" ht="18" customHeight="1">
      <c r="A35" s="189"/>
      <c r="B35" s="189"/>
      <c r="C35" s="189"/>
      <c r="D35" s="189"/>
      <c r="E35" s="189"/>
      <c r="F35" s="189"/>
      <c r="G35" s="189"/>
      <c r="H35" s="3"/>
    </row>
    <row r="36" spans="1:8" ht="42" customHeight="1" thickBot="1">
      <c r="A36" s="206" t="s">
        <v>71</v>
      </c>
      <c r="B36" s="204"/>
      <c r="C36" s="204"/>
      <c r="D36" s="204"/>
      <c r="E36" s="204"/>
      <c r="F36" s="204"/>
      <c r="G36" s="204"/>
      <c r="H36" s="191"/>
    </row>
    <row r="37" spans="1:8" ht="42" customHeight="1" thickBot="1">
      <c r="A37" s="1286" t="s">
        <v>68</v>
      </c>
      <c r="B37" s="1287"/>
      <c r="C37" s="1287"/>
      <c r="D37" s="1288"/>
      <c r="E37" s="199" t="s">
        <v>66</v>
      </c>
      <c r="F37" s="199" t="s">
        <v>74</v>
      </c>
      <c r="G37" s="201" t="s">
        <v>88</v>
      </c>
      <c r="H37" s="192"/>
    </row>
    <row r="38" spans="1:7" ht="21" customHeight="1">
      <c r="A38" s="1215" t="str">
        <f>'03月統合家計簿'!A38</f>
        <v>年内の出金予定項目明細を記してください</v>
      </c>
      <c r="B38" s="1216"/>
      <c r="C38" s="1216"/>
      <c r="D38" s="1217"/>
      <c r="E38" s="1218">
        <v>0</v>
      </c>
      <c r="F38" s="222">
        <f>E38*12</f>
        <v>0</v>
      </c>
      <c r="G38" s="224">
        <f>E38*9</f>
        <v>0</v>
      </c>
    </row>
    <row r="39" spans="1:7" ht="21" customHeight="1">
      <c r="A39" s="1215" t="str">
        <f>'03月統合家計簿'!A39</f>
        <v>年内の出金予定項目明細を記してください</v>
      </c>
      <c r="B39" s="1215"/>
      <c r="C39" s="1215"/>
      <c r="D39" s="1219"/>
      <c r="E39" s="1220">
        <v>0</v>
      </c>
      <c r="F39" s="223">
        <f aca="true" t="shared" si="3" ref="F39:F57">E39*12</f>
        <v>0</v>
      </c>
      <c r="G39" s="225">
        <f aca="true" t="shared" si="4" ref="G39:G57">E39*9</f>
        <v>0</v>
      </c>
    </row>
    <row r="40" spans="1:7" ht="21" customHeight="1">
      <c r="A40" s="1215" t="str">
        <f>'03月統合家計簿'!A40</f>
        <v>年内の出金予定項目明細を記してください</v>
      </c>
      <c r="B40" s="1215"/>
      <c r="C40" s="1215"/>
      <c r="D40" s="1219"/>
      <c r="E40" s="1220">
        <v>0</v>
      </c>
      <c r="F40" s="223">
        <f>E40*12</f>
        <v>0</v>
      </c>
      <c r="G40" s="225">
        <f>E40*9</f>
        <v>0</v>
      </c>
    </row>
    <row r="41" spans="1:7" ht="21" customHeight="1">
      <c r="A41" s="1215" t="str">
        <f>'03月統合家計簿'!A41</f>
        <v>年内の出金予定項目明細を記してください</v>
      </c>
      <c r="B41" s="1215"/>
      <c r="C41" s="1215"/>
      <c r="D41" s="1219"/>
      <c r="E41" s="1220">
        <v>0</v>
      </c>
      <c r="F41" s="223">
        <f t="shared" si="3"/>
        <v>0</v>
      </c>
      <c r="G41" s="225">
        <f t="shared" si="4"/>
        <v>0</v>
      </c>
    </row>
    <row r="42" spans="1:7" ht="21" customHeight="1">
      <c r="A42" s="1215" t="str">
        <f>'03月統合家計簿'!A42</f>
        <v>年内の出金予定項目明細を記してください</v>
      </c>
      <c r="B42" s="1221"/>
      <c r="C42" s="1221"/>
      <c r="D42" s="1222"/>
      <c r="E42" s="1220">
        <v>0</v>
      </c>
      <c r="F42" s="223">
        <f t="shared" si="3"/>
        <v>0</v>
      </c>
      <c r="G42" s="225">
        <f t="shared" si="4"/>
        <v>0</v>
      </c>
    </row>
    <row r="43" spans="1:7" ht="21" customHeight="1">
      <c r="A43" s="1215" t="str">
        <f>'03月統合家計簿'!A43</f>
        <v>年内の出金予定項目明細を記してください</v>
      </c>
      <c r="B43" s="1221"/>
      <c r="C43" s="1221"/>
      <c r="D43" s="1222"/>
      <c r="E43" s="1220">
        <v>0</v>
      </c>
      <c r="F43" s="223">
        <f>E43*12</f>
        <v>0</v>
      </c>
      <c r="G43" s="225">
        <f>E43*9</f>
        <v>0</v>
      </c>
    </row>
    <row r="44" spans="1:7" ht="21" customHeight="1">
      <c r="A44" s="1215" t="str">
        <f>'03月統合家計簿'!A44</f>
        <v>年内の出金予定項目明細を記してください</v>
      </c>
      <c r="B44" s="1221"/>
      <c r="C44" s="1221"/>
      <c r="D44" s="1222"/>
      <c r="E44" s="1220">
        <v>0</v>
      </c>
      <c r="F44" s="223">
        <f t="shared" si="3"/>
        <v>0</v>
      </c>
      <c r="G44" s="225">
        <f t="shared" si="4"/>
        <v>0</v>
      </c>
    </row>
    <row r="45" spans="1:7" ht="21" customHeight="1">
      <c r="A45" s="1215" t="str">
        <f>'03月統合家計簿'!A45</f>
        <v>年内の出金予定項目明細を記してください</v>
      </c>
      <c r="B45" s="1221"/>
      <c r="C45" s="1221"/>
      <c r="D45" s="1222"/>
      <c r="E45" s="1220">
        <v>0</v>
      </c>
      <c r="F45" s="223">
        <f t="shared" si="3"/>
        <v>0</v>
      </c>
      <c r="G45" s="225">
        <f t="shared" si="4"/>
        <v>0</v>
      </c>
    </row>
    <row r="46" spans="1:7" ht="21" customHeight="1">
      <c r="A46" s="1215" t="str">
        <f>'03月統合家計簿'!A46</f>
        <v>年内の出金予定項目明細を記してください</v>
      </c>
      <c r="B46" s="1221"/>
      <c r="C46" s="1221"/>
      <c r="D46" s="1221"/>
      <c r="E46" s="1223">
        <v>0</v>
      </c>
      <c r="F46" s="223">
        <f t="shared" si="3"/>
        <v>0</v>
      </c>
      <c r="G46" s="225">
        <f t="shared" si="4"/>
        <v>0</v>
      </c>
    </row>
    <row r="47" spans="1:7" ht="21" customHeight="1">
      <c r="A47" s="1215" t="str">
        <f>'03月統合家計簿'!A47</f>
        <v>年内の出金予定項目明細を記してください</v>
      </c>
      <c r="B47" s="1221"/>
      <c r="C47" s="1221"/>
      <c r="D47" s="1221"/>
      <c r="E47" s="1224">
        <v>0</v>
      </c>
      <c r="F47" s="223">
        <f t="shared" si="3"/>
        <v>0</v>
      </c>
      <c r="G47" s="225">
        <f t="shared" si="4"/>
        <v>0</v>
      </c>
    </row>
    <row r="48" spans="1:7" ht="21" customHeight="1">
      <c r="A48" s="1215" t="str">
        <f>'03月統合家計簿'!A48</f>
        <v>年内の出金予定項目明細を記してください</v>
      </c>
      <c r="B48" s="1221"/>
      <c r="C48" s="1221"/>
      <c r="D48" s="1221"/>
      <c r="E48" s="1224">
        <v>0</v>
      </c>
      <c r="F48" s="223">
        <f t="shared" si="3"/>
        <v>0</v>
      </c>
      <c r="G48" s="225">
        <f t="shared" si="4"/>
        <v>0</v>
      </c>
    </row>
    <row r="49" spans="1:7" ht="21" customHeight="1">
      <c r="A49" s="1215" t="str">
        <f>'03月統合家計簿'!A49</f>
        <v>年内の出金予定項目明細を記してください</v>
      </c>
      <c r="B49" s="1221"/>
      <c r="C49" s="1221"/>
      <c r="D49" s="1221"/>
      <c r="E49" s="1224">
        <v>0</v>
      </c>
      <c r="F49" s="223">
        <f t="shared" si="3"/>
        <v>0</v>
      </c>
      <c r="G49" s="225">
        <f t="shared" si="4"/>
        <v>0</v>
      </c>
    </row>
    <row r="50" spans="1:7" ht="21" customHeight="1">
      <c r="A50" s="1215" t="str">
        <f>'03月統合家計簿'!A50</f>
        <v>年内の出金予定項目明細を記してください</v>
      </c>
      <c r="B50" s="1221"/>
      <c r="C50" s="1221"/>
      <c r="D50" s="1221"/>
      <c r="E50" s="1224">
        <v>0</v>
      </c>
      <c r="F50" s="223">
        <f t="shared" si="3"/>
        <v>0</v>
      </c>
      <c r="G50" s="225">
        <f t="shared" si="4"/>
        <v>0</v>
      </c>
    </row>
    <row r="51" spans="1:7" ht="21" customHeight="1">
      <c r="A51" s="1215" t="str">
        <f>'03月統合家計簿'!A51</f>
        <v>年内の出金予定項目明細を記してください</v>
      </c>
      <c r="B51" s="1221"/>
      <c r="C51" s="1221"/>
      <c r="D51" s="1221"/>
      <c r="E51" s="1224">
        <v>0</v>
      </c>
      <c r="F51" s="223">
        <f t="shared" si="3"/>
        <v>0</v>
      </c>
      <c r="G51" s="225">
        <f t="shared" si="4"/>
        <v>0</v>
      </c>
    </row>
    <row r="52" spans="1:7" ht="21" customHeight="1">
      <c r="A52" s="1215" t="str">
        <f>'03月統合家計簿'!A52</f>
        <v>年内の出金予定項目明細を記してください</v>
      </c>
      <c r="B52" s="1221"/>
      <c r="C52" s="1221"/>
      <c r="D52" s="1221"/>
      <c r="E52" s="1224">
        <v>0</v>
      </c>
      <c r="F52" s="223">
        <f t="shared" si="3"/>
        <v>0</v>
      </c>
      <c r="G52" s="225">
        <f t="shared" si="4"/>
        <v>0</v>
      </c>
    </row>
    <row r="53" spans="1:7" ht="21" customHeight="1">
      <c r="A53" s="1215" t="str">
        <f>'03月統合家計簿'!A53</f>
        <v>年内の出金予定項目明細を記してください</v>
      </c>
      <c r="B53" s="1221"/>
      <c r="C53" s="1221"/>
      <c r="D53" s="1221"/>
      <c r="E53" s="1224">
        <v>0</v>
      </c>
      <c r="F53" s="223">
        <f t="shared" si="3"/>
        <v>0</v>
      </c>
      <c r="G53" s="225">
        <f t="shared" si="4"/>
        <v>0</v>
      </c>
    </row>
    <row r="54" spans="1:7" ht="21" customHeight="1">
      <c r="A54" s="1215" t="str">
        <f>'03月統合家計簿'!A54</f>
        <v>年内の出金予定項目明細を記してください</v>
      </c>
      <c r="B54" s="1221"/>
      <c r="C54" s="1221"/>
      <c r="D54" s="1222"/>
      <c r="E54" s="1220">
        <v>0</v>
      </c>
      <c r="F54" s="223">
        <f t="shared" si="3"/>
        <v>0</v>
      </c>
      <c r="G54" s="225">
        <f t="shared" si="4"/>
        <v>0</v>
      </c>
    </row>
    <row r="55" spans="1:7" ht="21" customHeight="1">
      <c r="A55" s="1215" t="str">
        <f>'03月統合家計簿'!A55</f>
        <v>年内の出金予定項目明細を記してください</v>
      </c>
      <c r="B55" s="1221"/>
      <c r="C55" s="1221"/>
      <c r="D55" s="1222"/>
      <c r="E55" s="1220">
        <v>0</v>
      </c>
      <c r="F55" s="223">
        <f t="shared" si="3"/>
        <v>0</v>
      </c>
      <c r="G55" s="225">
        <f t="shared" si="4"/>
        <v>0</v>
      </c>
    </row>
    <row r="56" spans="1:7" ht="21" customHeight="1">
      <c r="A56" s="1215" t="str">
        <f>'03月統合家計簿'!A56</f>
        <v>年内の出金予定項目明細を記してください</v>
      </c>
      <c r="B56" s="1221"/>
      <c r="C56" s="1221"/>
      <c r="D56" s="1222"/>
      <c r="E56" s="1220">
        <v>0</v>
      </c>
      <c r="F56" s="223">
        <f t="shared" si="3"/>
        <v>0</v>
      </c>
      <c r="G56" s="225">
        <f t="shared" si="4"/>
        <v>0</v>
      </c>
    </row>
    <row r="57" spans="1:7" ht="21" customHeight="1" thickBot="1">
      <c r="A57" s="1221" t="str">
        <f>'03月統合家計簿'!A57</f>
        <v>年内の出金予定項目明細を記してください</v>
      </c>
      <c r="B57" s="1225"/>
      <c r="C57" s="1225"/>
      <c r="D57" s="1226"/>
      <c r="E57" s="1220">
        <v>0</v>
      </c>
      <c r="F57" s="227">
        <f t="shared" si="3"/>
        <v>0</v>
      </c>
      <c r="G57" s="293">
        <f t="shared" si="4"/>
        <v>0</v>
      </c>
    </row>
    <row r="58" spans="1:7" ht="42" customHeight="1" thickBot="1">
      <c r="A58" s="213"/>
      <c r="B58" s="198"/>
      <c r="C58" s="198"/>
      <c r="D58" s="202" t="s">
        <v>69</v>
      </c>
      <c r="E58" s="221">
        <f>SUM(E38:E57)</f>
        <v>0</v>
      </c>
      <c r="F58" s="221">
        <f>SUM(F38:F57)</f>
        <v>0</v>
      </c>
      <c r="G58" s="226">
        <f>SUM(G38:G57)</f>
        <v>0</v>
      </c>
    </row>
    <row r="59" spans="1:7" ht="39.75" customHeight="1">
      <c r="A59" s="193"/>
      <c r="B59" s="1"/>
      <c r="C59" s="1"/>
      <c r="D59" s="1"/>
      <c r="E59" s="1"/>
      <c r="F59" s="207" t="s">
        <v>75</v>
      </c>
      <c r="G59" s="229">
        <f>G34-G58</f>
        <v>0</v>
      </c>
    </row>
    <row r="60" spans="1:7" ht="18" customHeight="1">
      <c r="A60" s="194"/>
      <c r="B60" s="1"/>
      <c r="C60" s="1"/>
      <c r="D60" s="1"/>
      <c r="E60" s="200"/>
      <c r="F60" s="1"/>
      <c r="G60" s="219" t="s">
        <v>188</v>
      </c>
    </row>
    <row r="61" spans="1:7" ht="18" customHeight="1">
      <c r="A61" s="194"/>
      <c r="B61" s="1"/>
      <c r="C61" s="1"/>
      <c r="D61" s="1"/>
      <c r="E61" s="200"/>
      <c r="F61" s="219"/>
      <c r="G61" s="2"/>
    </row>
    <row r="77" ht="36" customHeight="1"/>
  </sheetData>
  <sheetProtection sheet="1" objects="1" scenarios="1"/>
  <mergeCells count="7">
    <mergeCell ref="A37:D37"/>
    <mergeCell ref="A1:G1"/>
    <mergeCell ref="A2:G2"/>
    <mergeCell ref="A20:G20"/>
    <mergeCell ref="A6:B6"/>
    <mergeCell ref="A23:F23"/>
    <mergeCell ref="A22:D22"/>
  </mergeCells>
  <printOptions/>
  <pageMargins left="0.7086614173228347" right="0.36" top="0.53" bottom="0.32" header="0.31496062992125984" footer="0.19"/>
  <pageSetup fitToHeight="1" fitToWidth="1" horizontalDpi="600" verticalDpi="600" orientation="portrait" paperSize="9" scale="6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AD57"/>
  <sheetViews>
    <sheetView zoomScalePageLayoutView="0" workbookViewId="0" topLeftCell="A1">
      <pane xSplit="1" ySplit="4" topLeftCell="B5" activePane="bottomRight" state="frozen"/>
      <selection pane="topLeft" activeCell="B55" sqref="B55"/>
      <selection pane="topRight" activeCell="B55" sqref="B55"/>
      <selection pane="bottomLeft" activeCell="B55" sqref="B55"/>
      <selection pane="bottomRight" activeCell="A1" sqref="A1:L1"/>
    </sheetView>
  </sheetViews>
  <sheetFormatPr defaultColWidth="9.140625" defaultRowHeight="15"/>
  <cols>
    <col min="1" max="1" width="15.57421875" style="11" customWidth="1"/>
    <col min="2" max="3" width="13.140625" style="11" customWidth="1"/>
    <col min="4" max="4" width="35.57421875" style="11" customWidth="1"/>
    <col min="5" max="5" width="9.57421875" style="11" customWidth="1"/>
    <col min="6" max="6" width="13.140625" style="11" customWidth="1"/>
    <col min="7" max="7" width="35.57421875" style="11" customWidth="1"/>
    <col min="8" max="8" width="9.57421875" style="10" customWidth="1"/>
    <col min="9" max="9" width="13.140625" style="11" customWidth="1"/>
    <col min="10" max="10" width="35.57421875" style="11" customWidth="1"/>
    <col min="11" max="11" width="9.57421875" style="11" customWidth="1"/>
    <col min="12" max="12" width="16.57421875" style="122" bestFit="1" customWidth="1"/>
    <col min="13" max="13" width="13.7109375" style="14" customWidth="1"/>
    <col min="14" max="14" width="14.28125" style="15" bestFit="1" customWidth="1"/>
    <col min="15" max="15" width="10.8515625" style="16" bestFit="1" customWidth="1"/>
    <col min="16" max="16" width="9.00390625" style="11" customWidth="1"/>
    <col min="17" max="17" width="10.28125" style="17" bestFit="1" customWidth="1"/>
    <col min="18" max="18" width="14.421875" style="18" customWidth="1"/>
    <col min="19" max="19" width="10.57421875" style="19" bestFit="1" customWidth="1"/>
    <col min="20" max="20" width="9.140625" style="20" bestFit="1" customWidth="1"/>
    <col min="21" max="21" width="9.00390625" style="21" customWidth="1"/>
    <col min="22" max="22" width="16.421875" style="18" customWidth="1"/>
    <col min="23" max="23" width="11.421875" style="20" bestFit="1" customWidth="1"/>
    <col min="24" max="24" width="12.140625" style="22" customWidth="1"/>
    <col min="25" max="25" width="12.57421875" style="23" customWidth="1"/>
    <col min="26" max="26" width="10.421875" style="24" bestFit="1" customWidth="1"/>
    <col min="27" max="27" width="9.140625" style="25" bestFit="1" customWidth="1"/>
    <col min="28" max="28" width="5.140625" style="123" customWidth="1"/>
    <col min="29" max="29" width="10.00390625" style="17" customWidth="1"/>
    <col min="30" max="30" width="12.28125" style="17" customWidth="1"/>
    <col min="31" max="31" width="12.28125" style="11" customWidth="1"/>
    <col min="32" max="16384" width="9.00390625" style="11" customWidth="1"/>
  </cols>
  <sheetData>
    <row r="1" spans="1:28" ht="63" customHeight="1">
      <c r="A1" s="1301" t="s">
        <v>240</v>
      </c>
      <c r="B1" s="1301"/>
      <c r="C1" s="1301"/>
      <c r="D1" s="1301"/>
      <c r="E1" s="1301"/>
      <c r="F1" s="1301"/>
      <c r="G1" s="1301"/>
      <c r="H1" s="1301"/>
      <c r="I1" s="1301"/>
      <c r="J1" s="1301"/>
      <c r="K1" s="1301"/>
      <c r="L1" s="1301"/>
      <c r="AB1" s="31"/>
    </row>
    <row r="2" spans="1:28" ht="21" customHeight="1">
      <c r="A2" s="1302" t="s">
        <v>10</v>
      </c>
      <c r="B2" s="1302"/>
      <c r="C2" s="1302"/>
      <c r="D2" s="1302"/>
      <c r="E2" s="1302"/>
      <c r="F2" s="1302"/>
      <c r="G2" s="1302"/>
      <c r="H2" s="1302"/>
      <c r="I2" s="1302"/>
      <c r="J2" s="1302"/>
      <c r="K2" s="1302"/>
      <c r="L2" s="1302"/>
      <c r="AB2" s="31"/>
    </row>
    <row r="3" spans="1:28" ht="21" customHeight="1" thickBot="1">
      <c r="A3" s="9" t="s">
        <v>83</v>
      </c>
      <c r="C3" s="32" t="s">
        <v>11</v>
      </c>
      <c r="D3" s="33"/>
      <c r="E3" s="33"/>
      <c r="F3" s="34"/>
      <c r="G3" s="33"/>
      <c r="H3" s="33"/>
      <c r="I3" s="35"/>
      <c r="J3" s="12" t="s">
        <v>6</v>
      </c>
      <c r="K3" s="13" t="s">
        <v>7</v>
      </c>
      <c r="L3" s="36">
        <f ca="1">NOW()</f>
        <v>44276.03434050926</v>
      </c>
      <c r="AB3" s="17"/>
    </row>
    <row r="4" spans="1:28" ht="52.5" customHeight="1" thickBot="1" thickTop="1">
      <c r="A4" s="37" t="s">
        <v>12</v>
      </c>
      <c r="B4" s="38" t="s">
        <v>13</v>
      </c>
      <c r="C4" s="39" t="s">
        <v>14</v>
      </c>
      <c r="D4" s="40" t="s">
        <v>15</v>
      </c>
      <c r="E4" s="41" t="s">
        <v>16</v>
      </c>
      <c r="F4" s="42" t="s">
        <v>17</v>
      </c>
      <c r="G4" s="43" t="s">
        <v>18</v>
      </c>
      <c r="H4" s="44" t="s">
        <v>19</v>
      </c>
      <c r="I4" s="45" t="s">
        <v>20</v>
      </c>
      <c r="J4" s="46" t="s">
        <v>21</v>
      </c>
      <c r="K4" s="47" t="s">
        <v>22</v>
      </c>
      <c r="L4" s="48" t="s">
        <v>23</v>
      </c>
      <c r="M4" s="49"/>
      <c r="N4" s="50"/>
      <c r="O4" s="51"/>
      <c r="Q4" s="52"/>
      <c r="R4" s="49"/>
      <c r="S4" s="53"/>
      <c r="T4" s="54"/>
      <c r="U4" s="55"/>
      <c r="AB4" s="17"/>
    </row>
    <row r="5" spans="1:28" ht="19.5" thickTop="1">
      <c r="A5" s="56" t="str">
        <f>'04月統合家計簿'!A7</f>
        <v>○○銀行　１</v>
      </c>
      <c r="B5" s="182">
        <f>'03月銀行口座入出金表'!L5</f>
        <v>0</v>
      </c>
      <c r="C5" s="1072">
        <f>'04月カード利用明細表'!B14</f>
        <v>0</v>
      </c>
      <c r="D5" s="1230" t="s">
        <v>50</v>
      </c>
      <c r="E5" s="1231"/>
      <c r="F5" s="1232"/>
      <c r="G5" s="1233"/>
      <c r="H5" s="1234"/>
      <c r="I5" s="1235"/>
      <c r="J5" s="1233"/>
      <c r="K5" s="1234"/>
      <c r="L5" s="58">
        <f>B5-SUM(C5:C7)+SUM(F5:F9)-SUM(I5:I9)</f>
        <v>0</v>
      </c>
      <c r="M5" s="49"/>
      <c r="N5" s="59"/>
      <c r="O5" s="51"/>
      <c r="Q5" s="52"/>
      <c r="R5" s="49"/>
      <c r="S5" s="53"/>
      <c r="T5" s="54"/>
      <c r="U5" s="55"/>
      <c r="AB5" s="17"/>
    </row>
    <row r="6" spans="1:28" ht="18.75">
      <c r="A6" s="60" t="s">
        <v>24</v>
      </c>
      <c r="B6" s="61"/>
      <c r="C6" s="1227"/>
      <c r="D6" s="1236"/>
      <c r="E6" s="1231"/>
      <c r="F6" s="1237"/>
      <c r="G6" s="1238"/>
      <c r="H6" s="1239"/>
      <c r="I6" s="1240"/>
      <c r="J6" s="1238"/>
      <c r="K6" s="1239"/>
      <c r="L6" s="62"/>
      <c r="M6" s="49"/>
      <c r="N6" s="50"/>
      <c r="O6" s="51"/>
      <c r="Q6" s="52"/>
      <c r="R6" s="49"/>
      <c r="S6" s="53"/>
      <c r="T6" s="54"/>
      <c r="U6" s="55"/>
      <c r="AB6" s="17"/>
    </row>
    <row r="7" spans="1:28" ht="18.75">
      <c r="A7" s="63">
        <f>SUM(C5:C7)</f>
        <v>0</v>
      </c>
      <c r="B7" s="61"/>
      <c r="C7" s="1228"/>
      <c r="D7" s="1236"/>
      <c r="E7" s="1241"/>
      <c r="F7" s="1237"/>
      <c r="G7" s="1238"/>
      <c r="H7" s="1239"/>
      <c r="I7" s="1240"/>
      <c r="J7" s="1238"/>
      <c r="K7" s="1239"/>
      <c r="L7" s="62"/>
      <c r="M7" s="49"/>
      <c r="N7" s="50"/>
      <c r="O7" s="51"/>
      <c r="Q7" s="52"/>
      <c r="R7" s="49"/>
      <c r="S7" s="53"/>
      <c r="T7" s="54"/>
      <c r="U7" s="55"/>
      <c r="AB7" s="17"/>
    </row>
    <row r="8" spans="1:28" ht="18.75">
      <c r="A8" s="64" t="s">
        <v>25</v>
      </c>
      <c r="B8" s="61"/>
      <c r="C8" s="1228"/>
      <c r="D8" s="1236"/>
      <c r="E8" s="1241"/>
      <c r="F8" s="1237"/>
      <c r="G8" s="1238"/>
      <c r="H8" s="1239"/>
      <c r="I8" s="1240"/>
      <c r="J8" s="1238"/>
      <c r="K8" s="1239"/>
      <c r="L8" s="62"/>
      <c r="M8" s="49"/>
      <c r="N8" s="50"/>
      <c r="O8" s="51"/>
      <c r="Q8" s="52"/>
      <c r="R8" s="49"/>
      <c r="S8" s="53"/>
      <c r="T8" s="54"/>
      <c r="U8" s="55"/>
      <c r="AB8" s="17"/>
    </row>
    <row r="9" spans="1:28" ht="19.5" thickBot="1">
      <c r="A9" s="65">
        <f>B5-SUM(C5:C9)</f>
        <v>0</v>
      </c>
      <c r="B9" s="188"/>
      <c r="C9" s="1229"/>
      <c r="D9" s="1242"/>
      <c r="E9" s="1243"/>
      <c r="F9" s="1244"/>
      <c r="G9" s="1245"/>
      <c r="H9" s="1246"/>
      <c r="I9" s="1244"/>
      <c r="J9" s="1245"/>
      <c r="K9" s="1246"/>
      <c r="L9" s="67"/>
      <c r="M9" s="49"/>
      <c r="N9" s="50"/>
      <c r="O9" s="51"/>
      <c r="Q9" s="52"/>
      <c r="R9" s="49"/>
      <c r="S9" s="53"/>
      <c r="T9" s="54"/>
      <c r="U9" s="55"/>
      <c r="AB9" s="17"/>
    </row>
    <row r="10" spans="1:28" ht="18.75">
      <c r="A10" s="68" t="str">
        <f>'04月統合家計簿'!A8</f>
        <v>○○銀行　２</v>
      </c>
      <c r="B10" s="529">
        <f>'03月銀行口座入出金表'!L10</f>
        <v>0</v>
      </c>
      <c r="C10" s="57">
        <f>'04月カード利用明細表'!B26</f>
        <v>0</v>
      </c>
      <c r="D10" s="1230" t="s">
        <v>51</v>
      </c>
      <c r="E10" s="1247"/>
      <c r="F10" s="1232"/>
      <c r="G10" s="1248"/>
      <c r="H10" s="1239"/>
      <c r="I10" s="1249"/>
      <c r="J10" s="1248"/>
      <c r="K10" s="1250"/>
      <c r="L10" s="58">
        <f>B10-SUM(C10:C14)+SUM(F10:F14)-SUM(I10:I14)</f>
        <v>0</v>
      </c>
      <c r="M10" s="49"/>
      <c r="N10" s="50"/>
      <c r="O10" s="51"/>
      <c r="Q10" s="52"/>
      <c r="R10" s="49"/>
      <c r="S10" s="53"/>
      <c r="T10" s="54"/>
      <c r="U10" s="55"/>
      <c r="AB10" s="17"/>
    </row>
    <row r="11" spans="1:28" ht="18.75">
      <c r="A11" s="60" t="s">
        <v>24</v>
      </c>
      <c r="B11" s="61"/>
      <c r="C11" s="1228"/>
      <c r="D11" s="1236"/>
      <c r="E11" s="1241"/>
      <c r="F11" s="1237"/>
      <c r="G11" s="1238"/>
      <c r="H11" s="1239"/>
      <c r="I11" s="1240"/>
      <c r="J11" s="1238"/>
      <c r="K11" s="1239"/>
      <c r="L11" s="62"/>
      <c r="M11" s="49"/>
      <c r="N11" s="50"/>
      <c r="O11" s="51"/>
      <c r="Q11" s="52"/>
      <c r="R11" s="49"/>
      <c r="S11" s="53"/>
      <c r="T11" s="54"/>
      <c r="U11" s="55"/>
      <c r="AB11" s="17"/>
    </row>
    <row r="12" spans="1:28" ht="18.75">
      <c r="A12" s="63">
        <f>SUM(C10:C14)</f>
        <v>0</v>
      </c>
      <c r="B12" s="61"/>
      <c r="C12" s="1228"/>
      <c r="D12" s="1236"/>
      <c r="E12" s="1241"/>
      <c r="F12" s="1237"/>
      <c r="G12" s="1238"/>
      <c r="H12" s="1239"/>
      <c r="I12" s="1240"/>
      <c r="J12" s="1238"/>
      <c r="K12" s="1239"/>
      <c r="L12" s="62"/>
      <c r="M12" s="49"/>
      <c r="N12" s="50"/>
      <c r="O12" s="51"/>
      <c r="Q12" s="52"/>
      <c r="R12" s="49"/>
      <c r="S12" s="53"/>
      <c r="T12" s="54"/>
      <c r="U12" s="55"/>
      <c r="AB12" s="17"/>
    </row>
    <row r="13" spans="1:28" ht="18.75">
      <c r="A13" s="64" t="s">
        <v>25</v>
      </c>
      <c r="B13" s="61"/>
      <c r="C13" s="1228"/>
      <c r="D13" s="1236"/>
      <c r="E13" s="1241"/>
      <c r="F13" s="1237"/>
      <c r="G13" s="1238"/>
      <c r="H13" s="1239"/>
      <c r="I13" s="1240"/>
      <c r="J13" s="1238"/>
      <c r="K13" s="1239"/>
      <c r="L13" s="62"/>
      <c r="M13" s="49"/>
      <c r="N13" s="50"/>
      <c r="O13" s="51"/>
      <c r="Q13" s="52"/>
      <c r="R13" s="49"/>
      <c r="S13" s="53"/>
      <c r="T13" s="54"/>
      <c r="U13" s="55"/>
      <c r="AB13" s="17"/>
    </row>
    <row r="14" spans="1:28" ht="19.5" thickBot="1">
      <c r="A14" s="65">
        <f>B10-SUM(C10:C14)</f>
        <v>0</v>
      </c>
      <c r="B14" s="188"/>
      <c r="C14" s="1229"/>
      <c r="D14" s="1242"/>
      <c r="E14" s="1243"/>
      <c r="F14" s="1244"/>
      <c r="G14" s="1245"/>
      <c r="H14" s="1246"/>
      <c r="I14" s="1244"/>
      <c r="J14" s="1245"/>
      <c r="K14" s="1246"/>
      <c r="L14" s="67"/>
      <c r="M14" s="49"/>
      <c r="N14" s="50"/>
      <c r="O14" s="51"/>
      <c r="Q14" s="52"/>
      <c r="R14" s="49"/>
      <c r="S14" s="53"/>
      <c r="T14" s="54"/>
      <c r="U14" s="55"/>
      <c r="AB14" s="17"/>
    </row>
    <row r="15" spans="1:28" ht="18.75">
      <c r="A15" s="68" t="str">
        <f>'04月統合家計簿'!A9</f>
        <v>○○銀行　３</v>
      </c>
      <c r="B15" s="529">
        <f>'03月銀行口座入出金表'!L15</f>
        <v>0</v>
      </c>
      <c r="C15" s="57">
        <f>'04月カード利用明細表'!B38</f>
        <v>0</v>
      </c>
      <c r="D15" s="1230" t="s">
        <v>52</v>
      </c>
      <c r="E15" s="1231"/>
      <c r="F15" s="1232"/>
      <c r="G15" s="1248"/>
      <c r="H15" s="1239"/>
      <c r="I15" s="1249"/>
      <c r="J15" s="1248"/>
      <c r="K15" s="1250"/>
      <c r="L15" s="58">
        <f>B15-SUM(C15:C19)+SUM(F15:F19)-SUM(I15:I19)</f>
        <v>0</v>
      </c>
      <c r="M15" s="49"/>
      <c r="N15" s="50"/>
      <c r="O15" s="51"/>
      <c r="Q15" s="52"/>
      <c r="R15" s="49"/>
      <c r="S15" s="53"/>
      <c r="T15" s="54"/>
      <c r="U15" s="55"/>
      <c r="AB15" s="17"/>
    </row>
    <row r="16" spans="1:28" ht="18.75">
      <c r="A16" s="60" t="s">
        <v>24</v>
      </c>
      <c r="B16" s="61"/>
      <c r="C16" s="1228"/>
      <c r="D16" s="1236"/>
      <c r="E16" s="1241"/>
      <c r="F16" s="1237"/>
      <c r="G16" s="1238"/>
      <c r="H16" s="1239"/>
      <c r="I16" s="1240"/>
      <c r="J16" s="1238"/>
      <c r="K16" s="1239"/>
      <c r="L16" s="62"/>
      <c r="M16" s="49"/>
      <c r="N16" s="50"/>
      <c r="O16" s="51"/>
      <c r="Q16" s="52"/>
      <c r="R16" s="49"/>
      <c r="S16" s="53"/>
      <c r="T16" s="54"/>
      <c r="U16" s="55"/>
      <c r="AB16" s="17"/>
    </row>
    <row r="17" spans="1:27" s="17" customFormat="1" ht="18.75">
      <c r="A17" s="63">
        <f>SUM(C15:C19)</f>
        <v>0</v>
      </c>
      <c r="B17" s="61"/>
      <c r="C17" s="1228"/>
      <c r="D17" s="1236"/>
      <c r="E17" s="1241"/>
      <c r="F17" s="1237"/>
      <c r="G17" s="1238"/>
      <c r="H17" s="1239"/>
      <c r="I17" s="1240"/>
      <c r="J17" s="1238"/>
      <c r="K17" s="1239"/>
      <c r="L17" s="62"/>
      <c r="M17" s="49"/>
      <c r="N17" s="50"/>
      <c r="O17" s="51"/>
      <c r="P17" s="11"/>
      <c r="Q17" s="52"/>
      <c r="R17" s="49"/>
      <c r="S17" s="53"/>
      <c r="T17" s="54"/>
      <c r="U17" s="55"/>
      <c r="V17" s="18"/>
      <c r="W17" s="20"/>
      <c r="X17" s="22"/>
      <c r="Y17" s="23"/>
      <c r="Z17" s="24"/>
      <c r="AA17" s="25"/>
    </row>
    <row r="18" spans="1:27" s="17" customFormat="1" ht="18.75">
      <c r="A18" s="64" t="s">
        <v>25</v>
      </c>
      <c r="B18" s="61"/>
      <c r="C18" s="1228"/>
      <c r="D18" s="1236"/>
      <c r="E18" s="1241"/>
      <c r="F18" s="1237"/>
      <c r="G18" s="1238"/>
      <c r="H18" s="1239"/>
      <c r="I18" s="1240"/>
      <c r="J18" s="1238"/>
      <c r="K18" s="1239"/>
      <c r="L18" s="62"/>
      <c r="M18" s="49"/>
      <c r="N18" s="50"/>
      <c r="O18" s="51"/>
      <c r="P18" s="11"/>
      <c r="Q18" s="52"/>
      <c r="R18" s="49"/>
      <c r="S18" s="53"/>
      <c r="T18" s="54"/>
      <c r="U18" s="55"/>
      <c r="V18" s="18"/>
      <c r="W18" s="20"/>
      <c r="X18" s="22"/>
      <c r="Y18" s="23"/>
      <c r="Z18" s="24"/>
      <c r="AA18" s="25"/>
    </row>
    <row r="19" spans="1:27" s="17" customFormat="1" ht="19.5" thickBot="1">
      <c r="A19" s="65">
        <f>B15-SUM(C15:C19)</f>
        <v>0</v>
      </c>
      <c r="B19" s="188"/>
      <c r="C19" s="1229"/>
      <c r="D19" s="1242"/>
      <c r="E19" s="1243"/>
      <c r="F19" s="1244"/>
      <c r="G19" s="1245"/>
      <c r="H19" s="1246"/>
      <c r="I19" s="1244"/>
      <c r="J19" s="1245"/>
      <c r="K19" s="1246"/>
      <c r="L19" s="67"/>
      <c r="M19" s="49"/>
      <c r="N19" s="50"/>
      <c r="O19" s="51"/>
      <c r="P19" s="11"/>
      <c r="Q19" s="52"/>
      <c r="R19" s="49"/>
      <c r="S19" s="53"/>
      <c r="T19" s="54"/>
      <c r="U19" s="55"/>
      <c r="V19" s="18"/>
      <c r="W19" s="20"/>
      <c r="X19" s="22"/>
      <c r="Y19" s="23"/>
      <c r="Z19" s="24"/>
      <c r="AA19" s="25"/>
    </row>
    <row r="20" spans="1:27" s="17" customFormat="1" ht="18.75">
      <c r="A20" s="68" t="str">
        <f>'04月統合家計簿'!A10</f>
        <v>○○銀行　４</v>
      </c>
      <c r="B20" s="529">
        <f>'03月銀行口座入出金表'!L20</f>
        <v>0</v>
      </c>
      <c r="C20" s="57">
        <f>'04月カード利用明細表'!B50</f>
        <v>0</v>
      </c>
      <c r="D20" s="1230" t="s">
        <v>53</v>
      </c>
      <c r="E20" s="1247"/>
      <c r="F20" s="1232"/>
      <c r="G20" s="1248"/>
      <c r="H20" s="1239"/>
      <c r="I20" s="1249"/>
      <c r="J20" s="1248"/>
      <c r="K20" s="1250"/>
      <c r="L20" s="58">
        <f>B20-SUM(C20:C24)+SUM(F20:F24)-SUM(I20:I24)</f>
        <v>0</v>
      </c>
      <c r="M20" s="49"/>
      <c r="N20" s="50"/>
      <c r="O20" s="51"/>
      <c r="P20" s="11"/>
      <c r="Q20" s="52"/>
      <c r="R20" s="49"/>
      <c r="S20" s="53"/>
      <c r="T20" s="54"/>
      <c r="U20" s="55"/>
      <c r="V20" s="18"/>
      <c r="W20" s="20"/>
      <c r="X20" s="22"/>
      <c r="Y20" s="23"/>
      <c r="Z20" s="24"/>
      <c r="AA20" s="25"/>
    </row>
    <row r="21" spans="1:27" s="17" customFormat="1" ht="18.75">
      <c r="A21" s="60" t="s">
        <v>24</v>
      </c>
      <c r="B21" s="61"/>
      <c r="C21" s="1228"/>
      <c r="D21" s="1236"/>
      <c r="E21" s="1241"/>
      <c r="F21" s="1237"/>
      <c r="G21" s="1238"/>
      <c r="H21" s="1239"/>
      <c r="I21" s="1240"/>
      <c r="J21" s="1238"/>
      <c r="K21" s="1239"/>
      <c r="L21" s="62"/>
      <c r="M21" s="49"/>
      <c r="N21" s="50"/>
      <c r="O21" s="51"/>
      <c r="P21" s="11"/>
      <c r="Q21" s="52"/>
      <c r="R21" s="49"/>
      <c r="S21" s="53"/>
      <c r="T21" s="54"/>
      <c r="U21" s="55"/>
      <c r="V21" s="18"/>
      <c r="W21" s="20"/>
      <c r="X21" s="22"/>
      <c r="Y21" s="23"/>
      <c r="Z21" s="24"/>
      <c r="AA21" s="25"/>
    </row>
    <row r="22" spans="1:27" s="17" customFormat="1" ht="18.75">
      <c r="A22" s="63">
        <f>SUM(C20:C24)</f>
        <v>0</v>
      </c>
      <c r="B22" s="61"/>
      <c r="C22" s="1228"/>
      <c r="D22" s="1236"/>
      <c r="E22" s="1241"/>
      <c r="F22" s="1237"/>
      <c r="G22" s="1238"/>
      <c r="H22" s="1239"/>
      <c r="I22" s="1240"/>
      <c r="J22" s="1238"/>
      <c r="K22" s="1239"/>
      <c r="L22" s="62"/>
      <c r="M22" s="49"/>
      <c r="N22" s="50"/>
      <c r="O22" s="51"/>
      <c r="P22" s="11"/>
      <c r="Q22" s="52"/>
      <c r="R22" s="49"/>
      <c r="S22" s="53"/>
      <c r="T22" s="54"/>
      <c r="U22" s="55"/>
      <c r="V22" s="18"/>
      <c r="W22" s="20"/>
      <c r="X22" s="22"/>
      <c r="Y22" s="23"/>
      <c r="Z22" s="24"/>
      <c r="AA22" s="25"/>
    </row>
    <row r="23" spans="1:27" s="17" customFormat="1" ht="18.75">
      <c r="A23" s="64" t="s">
        <v>25</v>
      </c>
      <c r="B23" s="61"/>
      <c r="C23" s="1228"/>
      <c r="D23" s="1236"/>
      <c r="E23" s="1241"/>
      <c r="F23" s="1237"/>
      <c r="G23" s="1238"/>
      <c r="H23" s="1239"/>
      <c r="I23" s="1240"/>
      <c r="J23" s="1238"/>
      <c r="K23" s="1239"/>
      <c r="L23" s="62"/>
      <c r="M23" s="49"/>
      <c r="N23" s="50"/>
      <c r="O23" s="51"/>
      <c r="P23" s="11"/>
      <c r="Q23" s="52"/>
      <c r="R23" s="49"/>
      <c r="S23" s="53"/>
      <c r="T23" s="54"/>
      <c r="U23" s="55"/>
      <c r="V23" s="18"/>
      <c r="W23" s="20"/>
      <c r="X23" s="22"/>
      <c r="Y23" s="23"/>
      <c r="Z23" s="24"/>
      <c r="AA23" s="25"/>
    </row>
    <row r="24" spans="1:27" s="17" customFormat="1" ht="19.5" thickBot="1">
      <c r="A24" s="65">
        <f>B20-SUM(C20:C24)</f>
        <v>0</v>
      </c>
      <c r="B24" s="188"/>
      <c r="C24" s="1229"/>
      <c r="D24" s="1251"/>
      <c r="E24" s="1243"/>
      <c r="F24" s="1244"/>
      <c r="G24" s="1245"/>
      <c r="H24" s="1246"/>
      <c r="I24" s="1244"/>
      <c r="J24" s="1245"/>
      <c r="K24" s="1246"/>
      <c r="L24" s="67"/>
      <c r="M24" s="49"/>
      <c r="N24" s="50"/>
      <c r="O24" s="51"/>
      <c r="P24" s="11"/>
      <c r="Q24" s="52"/>
      <c r="R24" s="49"/>
      <c r="S24" s="53"/>
      <c r="T24" s="54"/>
      <c r="U24" s="55"/>
      <c r="V24" s="18"/>
      <c r="W24" s="20"/>
      <c r="X24" s="22"/>
      <c r="Y24" s="23"/>
      <c r="Z24" s="24"/>
      <c r="AA24" s="25"/>
    </row>
    <row r="25" spans="1:27" s="17" customFormat="1" ht="18.75">
      <c r="A25" s="68" t="str">
        <f>'04月統合家計簿'!A11</f>
        <v>○○銀行　５</v>
      </c>
      <c r="B25" s="529">
        <f>'03月銀行口座入出金表'!L25</f>
        <v>0</v>
      </c>
      <c r="C25" s="57">
        <f>'04月カード利用明細表'!B62</f>
        <v>0</v>
      </c>
      <c r="D25" s="1230" t="s">
        <v>54</v>
      </c>
      <c r="E25" s="1231"/>
      <c r="F25" s="1232"/>
      <c r="G25" s="1248"/>
      <c r="H25" s="1239"/>
      <c r="I25" s="1249"/>
      <c r="J25" s="1248"/>
      <c r="K25" s="1250"/>
      <c r="L25" s="58">
        <f>B25-SUM(C25:C29)+SUM(F25:F29)-SUM(I25:I29)</f>
        <v>0</v>
      </c>
      <c r="M25" s="49"/>
      <c r="N25" s="50"/>
      <c r="O25" s="51"/>
      <c r="P25" s="11"/>
      <c r="Q25" s="52"/>
      <c r="R25" s="49"/>
      <c r="S25" s="53"/>
      <c r="T25" s="54"/>
      <c r="U25" s="55"/>
      <c r="V25" s="18"/>
      <c r="W25" s="20"/>
      <c r="X25" s="22"/>
      <c r="Y25" s="23"/>
      <c r="Z25" s="24"/>
      <c r="AA25" s="25"/>
    </row>
    <row r="26" spans="1:27" s="17" customFormat="1" ht="18.75">
      <c r="A26" s="60" t="s">
        <v>24</v>
      </c>
      <c r="B26" s="61"/>
      <c r="C26" s="1228"/>
      <c r="D26" s="1236"/>
      <c r="E26" s="1241"/>
      <c r="F26" s="1237"/>
      <c r="G26" s="1238"/>
      <c r="H26" s="1239"/>
      <c r="I26" s="1240"/>
      <c r="J26" s="1238"/>
      <c r="K26" s="1239"/>
      <c r="L26" s="62"/>
      <c r="M26" s="49"/>
      <c r="N26" s="50"/>
      <c r="O26" s="51"/>
      <c r="P26" s="11"/>
      <c r="Q26" s="52"/>
      <c r="R26" s="49"/>
      <c r="S26" s="53"/>
      <c r="T26" s="54"/>
      <c r="U26" s="55"/>
      <c r="V26" s="18"/>
      <c r="W26" s="20"/>
      <c r="X26" s="22"/>
      <c r="Y26" s="23"/>
      <c r="Z26" s="24"/>
      <c r="AA26" s="25"/>
    </row>
    <row r="27" spans="1:27" s="17" customFormat="1" ht="18.75">
      <c r="A27" s="63">
        <f>SUM(C25:C29)</f>
        <v>0</v>
      </c>
      <c r="B27" s="61"/>
      <c r="C27" s="1228"/>
      <c r="D27" s="1236"/>
      <c r="E27" s="1241"/>
      <c r="F27" s="1237"/>
      <c r="G27" s="1238"/>
      <c r="H27" s="1239"/>
      <c r="I27" s="1240"/>
      <c r="J27" s="1238"/>
      <c r="K27" s="1239"/>
      <c r="L27" s="62"/>
      <c r="M27" s="49"/>
      <c r="N27" s="50"/>
      <c r="O27" s="51"/>
      <c r="P27" s="11"/>
      <c r="Q27" s="52"/>
      <c r="R27" s="49"/>
      <c r="S27" s="53"/>
      <c r="T27" s="54"/>
      <c r="U27" s="55"/>
      <c r="V27" s="18"/>
      <c r="W27" s="20"/>
      <c r="X27" s="22"/>
      <c r="Y27" s="23"/>
      <c r="Z27" s="24"/>
      <c r="AA27" s="25"/>
    </row>
    <row r="28" spans="1:27" s="17" customFormat="1" ht="18.75">
      <c r="A28" s="64" t="s">
        <v>25</v>
      </c>
      <c r="B28" s="61"/>
      <c r="C28" s="1228"/>
      <c r="D28" s="1236"/>
      <c r="E28" s="1241"/>
      <c r="F28" s="1237"/>
      <c r="G28" s="1238"/>
      <c r="H28" s="1239"/>
      <c r="I28" s="1240"/>
      <c r="J28" s="1238"/>
      <c r="K28" s="1239"/>
      <c r="L28" s="62"/>
      <c r="M28" s="49"/>
      <c r="N28" s="50"/>
      <c r="O28" s="51"/>
      <c r="P28" s="11"/>
      <c r="Q28" s="52"/>
      <c r="R28" s="49"/>
      <c r="S28" s="53"/>
      <c r="T28" s="54"/>
      <c r="U28" s="55"/>
      <c r="V28" s="18"/>
      <c r="W28" s="20"/>
      <c r="X28" s="22"/>
      <c r="Y28" s="23"/>
      <c r="Z28" s="24"/>
      <c r="AA28" s="25"/>
    </row>
    <row r="29" spans="1:27" s="17" customFormat="1" ht="19.5" thickBot="1">
      <c r="A29" s="65">
        <f>B25-SUM(C25:C29)</f>
        <v>0</v>
      </c>
      <c r="B29" s="188"/>
      <c r="C29" s="1229"/>
      <c r="D29" s="1251"/>
      <c r="E29" s="1243"/>
      <c r="F29" s="1244"/>
      <c r="G29" s="1245"/>
      <c r="H29" s="1246"/>
      <c r="I29" s="1244"/>
      <c r="J29" s="1245"/>
      <c r="K29" s="1246"/>
      <c r="L29" s="67"/>
      <c r="M29" s="49"/>
      <c r="N29" s="50"/>
      <c r="O29" s="51"/>
      <c r="P29" s="11"/>
      <c r="Q29" s="52"/>
      <c r="R29" s="49"/>
      <c r="S29" s="53"/>
      <c r="T29" s="54"/>
      <c r="U29" s="55"/>
      <c r="V29" s="18"/>
      <c r="W29" s="20"/>
      <c r="X29" s="22"/>
      <c r="Y29" s="23"/>
      <c r="Z29" s="24"/>
      <c r="AA29" s="25"/>
    </row>
    <row r="30" spans="1:27" s="17" customFormat="1" ht="18.75">
      <c r="A30" s="68" t="str">
        <f>'04月統合家計簿'!A12</f>
        <v>○○銀行　６</v>
      </c>
      <c r="B30" s="529">
        <f>'03月銀行口座入出金表'!L30</f>
        <v>0</v>
      </c>
      <c r="C30" s="57">
        <f>'04月カード利用明細表'!B74</f>
        <v>0</v>
      </c>
      <c r="D30" s="1230" t="s">
        <v>55</v>
      </c>
      <c r="E30" s="1231"/>
      <c r="F30" s="1232"/>
      <c r="G30" s="1248"/>
      <c r="H30" s="1234"/>
      <c r="I30" s="1249"/>
      <c r="J30" s="1248"/>
      <c r="K30" s="1250"/>
      <c r="L30" s="58">
        <f>B30-SUM(C30:C34)+SUM(F30:F34)-SUM(I30:I34)</f>
        <v>0</v>
      </c>
      <c r="M30" s="49"/>
      <c r="N30" s="50"/>
      <c r="O30" s="51"/>
      <c r="P30" s="11"/>
      <c r="Q30" s="52"/>
      <c r="R30" s="49"/>
      <c r="S30" s="53"/>
      <c r="T30" s="54"/>
      <c r="U30" s="55"/>
      <c r="V30" s="18"/>
      <c r="W30" s="20"/>
      <c r="X30" s="22"/>
      <c r="Y30" s="23"/>
      <c r="Z30" s="24"/>
      <c r="AA30" s="25"/>
    </row>
    <row r="31" spans="1:27" s="17" customFormat="1" ht="18.75">
      <c r="A31" s="60" t="s">
        <v>24</v>
      </c>
      <c r="B31" s="61"/>
      <c r="C31" s="1228"/>
      <c r="D31" s="1252"/>
      <c r="E31" s="1241"/>
      <c r="F31" s="1237"/>
      <c r="G31" s="1238"/>
      <c r="H31" s="1239"/>
      <c r="I31" s="1240"/>
      <c r="J31" s="1238"/>
      <c r="K31" s="1239"/>
      <c r="L31" s="62"/>
      <c r="M31" s="49"/>
      <c r="N31" s="50"/>
      <c r="O31" s="51"/>
      <c r="P31" s="11"/>
      <c r="Q31" s="52"/>
      <c r="R31" s="49"/>
      <c r="S31" s="53"/>
      <c r="T31" s="54"/>
      <c r="U31" s="55"/>
      <c r="V31" s="18"/>
      <c r="W31" s="20"/>
      <c r="X31" s="22"/>
      <c r="Y31" s="23"/>
      <c r="Z31" s="24"/>
      <c r="AA31" s="25"/>
    </row>
    <row r="32" spans="1:27" s="17" customFormat="1" ht="18.75">
      <c r="A32" s="63">
        <f>SUM(C30:C34)</f>
        <v>0</v>
      </c>
      <c r="B32" s="61"/>
      <c r="C32" s="1228"/>
      <c r="D32" s="1236"/>
      <c r="E32" s="1241"/>
      <c r="F32" s="1237"/>
      <c r="G32" s="1238"/>
      <c r="H32" s="1239"/>
      <c r="I32" s="1240"/>
      <c r="J32" s="1238"/>
      <c r="K32" s="1239"/>
      <c r="L32" s="62"/>
      <c r="M32" s="49"/>
      <c r="N32" s="50"/>
      <c r="O32" s="51"/>
      <c r="P32" s="11"/>
      <c r="Q32" s="52"/>
      <c r="R32" s="49"/>
      <c r="S32" s="53"/>
      <c r="T32" s="54"/>
      <c r="U32" s="55"/>
      <c r="V32" s="18"/>
      <c r="W32" s="20"/>
      <c r="X32" s="22"/>
      <c r="Y32" s="23"/>
      <c r="Z32" s="24"/>
      <c r="AA32" s="25"/>
    </row>
    <row r="33" spans="1:27" s="17" customFormat="1" ht="18.75">
      <c r="A33" s="64" t="s">
        <v>25</v>
      </c>
      <c r="B33" s="61"/>
      <c r="C33" s="1228"/>
      <c r="D33" s="1236"/>
      <c r="E33" s="1241"/>
      <c r="F33" s="1237"/>
      <c r="G33" s="1238"/>
      <c r="H33" s="1239"/>
      <c r="I33" s="1240"/>
      <c r="J33" s="1238"/>
      <c r="K33" s="1239"/>
      <c r="L33" s="62"/>
      <c r="M33" s="49"/>
      <c r="N33" s="50"/>
      <c r="O33" s="51"/>
      <c r="P33" s="11"/>
      <c r="Q33" s="52"/>
      <c r="R33" s="49"/>
      <c r="S33" s="53"/>
      <c r="T33" s="54"/>
      <c r="U33" s="55"/>
      <c r="V33" s="18"/>
      <c r="W33" s="20"/>
      <c r="X33" s="22"/>
      <c r="Y33" s="23"/>
      <c r="Z33" s="24"/>
      <c r="AA33" s="25"/>
    </row>
    <row r="34" spans="1:27" s="17" customFormat="1" ht="19.5" thickBot="1">
      <c r="A34" s="65">
        <f>B30-SUM(C30:C34)</f>
        <v>0</v>
      </c>
      <c r="B34" s="188"/>
      <c r="C34" s="1229"/>
      <c r="D34" s="1242"/>
      <c r="E34" s="1243"/>
      <c r="F34" s="1244"/>
      <c r="G34" s="1245"/>
      <c r="H34" s="1246"/>
      <c r="I34" s="1244"/>
      <c r="J34" s="1245"/>
      <c r="K34" s="1246"/>
      <c r="L34" s="67"/>
      <c r="M34" s="49"/>
      <c r="N34" s="50"/>
      <c r="O34" s="51"/>
      <c r="P34" s="11"/>
      <c r="Q34" s="52"/>
      <c r="R34" s="49"/>
      <c r="S34" s="53"/>
      <c r="T34" s="54"/>
      <c r="U34" s="55"/>
      <c r="V34" s="18"/>
      <c r="W34" s="20"/>
      <c r="X34" s="22"/>
      <c r="Y34" s="23"/>
      <c r="Z34" s="24"/>
      <c r="AA34" s="25"/>
    </row>
    <row r="35" spans="1:27" s="17" customFormat="1" ht="18.75">
      <c r="A35" s="68" t="str">
        <f>'04月統合家計簿'!A13</f>
        <v>○○銀行　７</v>
      </c>
      <c r="B35" s="529">
        <f>'03月銀行口座入出金表'!L35</f>
        <v>0</v>
      </c>
      <c r="C35" s="57">
        <f>'04月カード利用明細表'!B86</f>
        <v>0</v>
      </c>
      <c r="D35" s="1230" t="s">
        <v>56</v>
      </c>
      <c r="E35" s="1247"/>
      <c r="F35" s="1232"/>
      <c r="G35" s="1248"/>
      <c r="H35" s="1234"/>
      <c r="I35" s="1249"/>
      <c r="J35" s="1248"/>
      <c r="K35" s="1250"/>
      <c r="L35" s="58">
        <f>B35-SUM(C35:C39)+SUM(F35:F39)-SUM(I35:I39)</f>
        <v>0</v>
      </c>
      <c r="M35" s="49"/>
      <c r="N35" s="50"/>
      <c r="O35" s="51"/>
      <c r="P35" s="11"/>
      <c r="Q35" s="52"/>
      <c r="R35" s="49"/>
      <c r="S35" s="53"/>
      <c r="T35" s="54"/>
      <c r="U35" s="55"/>
      <c r="V35" s="18"/>
      <c r="W35" s="20"/>
      <c r="X35" s="22"/>
      <c r="Y35" s="23"/>
      <c r="Z35" s="24"/>
      <c r="AA35" s="25"/>
    </row>
    <row r="36" spans="1:27" s="17" customFormat="1" ht="18.75">
      <c r="A36" s="60" t="s">
        <v>24</v>
      </c>
      <c r="B36" s="61"/>
      <c r="C36" s="1228"/>
      <c r="D36" s="1253"/>
      <c r="E36" s="1241"/>
      <c r="F36" s="1237"/>
      <c r="G36" s="1238"/>
      <c r="H36" s="1239"/>
      <c r="I36" s="1240"/>
      <c r="J36" s="1238"/>
      <c r="K36" s="1239"/>
      <c r="L36" s="62"/>
      <c r="M36" s="49"/>
      <c r="N36" s="50"/>
      <c r="O36" s="51"/>
      <c r="P36" s="11"/>
      <c r="Q36" s="52"/>
      <c r="R36" s="49"/>
      <c r="S36" s="53"/>
      <c r="T36" s="54"/>
      <c r="U36" s="55"/>
      <c r="V36" s="18"/>
      <c r="W36" s="20"/>
      <c r="X36" s="22"/>
      <c r="Y36" s="23"/>
      <c r="Z36" s="24"/>
      <c r="AA36" s="25"/>
    </row>
    <row r="37" spans="1:27" s="17" customFormat="1" ht="18.75">
      <c r="A37" s="63">
        <f>SUM(C35:C39)</f>
        <v>0</v>
      </c>
      <c r="B37" s="61"/>
      <c r="C37" s="1228"/>
      <c r="D37" s="1236"/>
      <c r="E37" s="1241"/>
      <c r="F37" s="1237"/>
      <c r="G37" s="1238"/>
      <c r="H37" s="1239"/>
      <c r="I37" s="1240"/>
      <c r="J37" s="1238"/>
      <c r="K37" s="1239"/>
      <c r="L37" s="62"/>
      <c r="M37" s="49"/>
      <c r="N37" s="50"/>
      <c r="O37" s="51"/>
      <c r="P37" s="11"/>
      <c r="Q37" s="52"/>
      <c r="R37" s="49"/>
      <c r="S37" s="53"/>
      <c r="T37" s="54"/>
      <c r="U37" s="55"/>
      <c r="V37" s="18"/>
      <c r="W37" s="20"/>
      <c r="X37" s="22"/>
      <c r="Y37" s="23"/>
      <c r="Z37" s="24"/>
      <c r="AA37" s="25"/>
    </row>
    <row r="38" spans="1:27" s="17" customFormat="1" ht="18.75">
      <c r="A38" s="64" t="s">
        <v>25</v>
      </c>
      <c r="B38" s="61"/>
      <c r="C38" s="1228"/>
      <c r="D38" s="1236"/>
      <c r="E38" s="1241"/>
      <c r="F38" s="1237"/>
      <c r="G38" s="1238"/>
      <c r="H38" s="1239"/>
      <c r="I38" s="1240"/>
      <c r="J38" s="1238"/>
      <c r="K38" s="1239"/>
      <c r="L38" s="62"/>
      <c r="M38" s="49"/>
      <c r="N38" s="50"/>
      <c r="O38" s="51"/>
      <c r="P38" s="11"/>
      <c r="Q38" s="52"/>
      <c r="R38" s="49"/>
      <c r="S38" s="53"/>
      <c r="T38" s="54"/>
      <c r="U38" s="55"/>
      <c r="V38" s="18"/>
      <c r="W38" s="20"/>
      <c r="X38" s="22"/>
      <c r="Y38" s="23"/>
      <c r="Z38" s="24"/>
      <c r="AA38" s="25"/>
    </row>
    <row r="39" spans="1:27" s="17" customFormat="1" ht="19.5" thickBot="1">
      <c r="A39" s="65">
        <f>B35-SUM(C35:C39)</f>
        <v>0</v>
      </c>
      <c r="B39" s="188"/>
      <c r="C39" s="1229"/>
      <c r="D39" s="1242"/>
      <c r="E39" s="1243"/>
      <c r="F39" s="1244"/>
      <c r="G39" s="1245"/>
      <c r="H39" s="1246"/>
      <c r="I39" s="1244"/>
      <c r="J39" s="1245"/>
      <c r="K39" s="1246"/>
      <c r="L39" s="67"/>
      <c r="M39" s="49"/>
      <c r="N39" s="50"/>
      <c r="O39" s="51"/>
      <c r="P39" s="11"/>
      <c r="Q39" s="52"/>
      <c r="R39" s="49"/>
      <c r="S39" s="53"/>
      <c r="T39" s="54"/>
      <c r="U39" s="55"/>
      <c r="V39" s="18"/>
      <c r="W39" s="20"/>
      <c r="X39" s="22"/>
      <c r="Y39" s="23"/>
      <c r="Z39" s="24"/>
      <c r="AA39" s="25"/>
    </row>
    <row r="40" spans="1:27" s="17" customFormat="1" ht="18.75">
      <c r="A40" s="68" t="str">
        <f>'04月統合家計簿'!A14</f>
        <v>○○銀行　８</v>
      </c>
      <c r="B40" s="529">
        <f>'03月銀行口座入出金表'!L40</f>
        <v>0</v>
      </c>
      <c r="C40" s="57">
        <f>'04月カード利用明細表'!B98</f>
        <v>0</v>
      </c>
      <c r="D40" s="1230" t="s">
        <v>223</v>
      </c>
      <c r="E40" s="1247"/>
      <c r="F40" s="1232"/>
      <c r="G40" s="1248"/>
      <c r="H40" s="1239"/>
      <c r="I40" s="1249"/>
      <c r="J40" s="1248"/>
      <c r="K40" s="1250"/>
      <c r="L40" s="58">
        <f>B40-SUM(C40:C44)+SUM(F40:F44)-SUM(I40:I44)</f>
        <v>0</v>
      </c>
      <c r="M40" s="49"/>
      <c r="N40" s="50"/>
      <c r="O40" s="51"/>
      <c r="P40" s="11"/>
      <c r="Q40" s="52"/>
      <c r="R40" s="49"/>
      <c r="S40" s="53"/>
      <c r="T40" s="54"/>
      <c r="U40" s="55"/>
      <c r="V40" s="18"/>
      <c r="W40" s="20"/>
      <c r="X40" s="22"/>
      <c r="Y40" s="23"/>
      <c r="Z40" s="24"/>
      <c r="AA40" s="25"/>
    </row>
    <row r="41" spans="1:27" s="17" customFormat="1" ht="18.75">
      <c r="A41" s="60" t="s">
        <v>24</v>
      </c>
      <c r="B41" s="61"/>
      <c r="C41" s="1228"/>
      <c r="D41" s="1253"/>
      <c r="E41" s="1241"/>
      <c r="F41" s="1237"/>
      <c r="G41" s="1238"/>
      <c r="H41" s="1239"/>
      <c r="I41" s="1240"/>
      <c r="J41" s="1238"/>
      <c r="K41" s="1239"/>
      <c r="L41" s="62"/>
      <c r="M41" s="49"/>
      <c r="N41" s="50"/>
      <c r="O41" s="51"/>
      <c r="P41" s="11"/>
      <c r="Q41" s="52"/>
      <c r="R41" s="49"/>
      <c r="S41" s="53"/>
      <c r="T41" s="54"/>
      <c r="U41" s="55"/>
      <c r="V41" s="18"/>
      <c r="W41" s="20"/>
      <c r="X41" s="22"/>
      <c r="Y41" s="23"/>
      <c r="Z41" s="24"/>
      <c r="AA41" s="25"/>
    </row>
    <row r="42" spans="1:27" s="17" customFormat="1" ht="18.75">
      <c r="A42" s="63">
        <f>SUM(C40:C44)</f>
        <v>0</v>
      </c>
      <c r="B42" s="61"/>
      <c r="C42" s="1228"/>
      <c r="D42" s="1236"/>
      <c r="E42" s="1241"/>
      <c r="F42" s="1237"/>
      <c r="G42" s="1238"/>
      <c r="H42" s="1239"/>
      <c r="I42" s="1240"/>
      <c r="J42" s="1238"/>
      <c r="K42" s="1239"/>
      <c r="L42" s="62"/>
      <c r="M42" s="49"/>
      <c r="N42" s="50"/>
      <c r="O42" s="51"/>
      <c r="P42" s="11"/>
      <c r="Q42" s="52"/>
      <c r="R42" s="49"/>
      <c r="S42" s="53"/>
      <c r="T42" s="54"/>
      <c r="U42" s="55"/>
      <c r="V42" s="18"/>
      <c r="W42" s="20"/>
      <c r="X42" s="22"/>
      <c r="Y42" s="23"/>
      <c r="Z42" s="24"/>
      <c r="AA42" s="25"/>
    </row>
    <row r="43" spans="1:27" s="17" customFormat="1" ht="18.75">
      <c r="A43" s="64" t="s">
        <v>25</v>
      </c>
      <c r="B43" s="61"/>
      <c r="C43" s="1228"/>
      <c r="D43" s="1236"/>
      <c r="E43" s="1241"/>
      <c r="F43" s="1237"/>
      <c r="G43" s="1238"/>
      <c r="H43" s="1239"/>
      <c r="I43" s="1240"/>
      <c r="J43" s="1238"/>
      <c r="K43" s="1239"/>
      <c r="L43" s="62"/>
      <c r="M43" s="49"/>
      <c r="N43" s="50"/>
      <c r="O43" s="51"/>
      <c r="P43" s="11"/>
      <c r="Q43" s="52"/>
      <c r="R43" s="49"/>
      <c r="S43" s="53"/>
      <c r="T43" s="54"/>
      <c r="U43" s="55"/>
      <c r="V43" s="18"/>
      <c r="W43" s="20"/>
      <c r="X43" s="22"/>
      <c r="Y43" s="23"/>
      <c r="Z43" s="24"/>
      <c r="AA43" s="25"/>
    </row>
    <row r="44" spans="1:27" s="17" customFormat="1" ht="19.5" thickBot="1">
      <c r="A44" s="65">
        <f>B40-SUM(C40:C44)</f>
        <v>0</v>
      </c>
      <c r="B44" s="188"/>
      <c r="C44" s="1229"/>
      <c r="D44" s="1242"/>
      <c r="E44" s="1243"/>
      <c r="F44" s="1244"/>
      <c r="G44" s="1245"/>
      <c r="H44" s="1246"/>
      <c r="I44" s="1244"/>
      <c r="J44" s="1245"/>
      <c r="K44" s="1246"/>
      <c r="L44" s="67"/>
      <c r="M44" s="49"/>
      <c r="N44" s="50"/>
      <c r="O44" s="51"/>
      <c r="P44" s="11"/>
      <c r="Q44" s="52"/>
      <c r="R44" s="49"/>
      <c r="S44" s="53"/>
      <c r="T44" s="54"/>
      <c r="U44" s="55"/>
      <c r="V44" s="18"/>
      <c r="W44" s="20"/>
      <c r="X44" s="22"/>
      <c r="Y44" s="23"/>
      <c r="Z44" s="24"/>
      <c r="AA44" s="25"/>
    </row>
    <row r="45" spans="1:27" s="17" customFormat="1" ht="18.75">
      <c r="A45" s="68" t="str">
        <f>'04月統合家計簿'!A15</f>
        <v>○○銀行　９</v>
      </c>
      <c r="B45" s="529">
        <f>'03月銀行口座入出金表'!L45</f>
        <v>0</v>
      </c>
      <c r="C45" s="57">
        <f>'04月カード利用明細表'!B110</f>
        <v>0</v>
      </c>
      <c r="D45" s="1230" t="s">
        <v>224</v>
      </c>
      <c r="E45" s="1247"/>
      <c r="F45" s="1232"/>
      <c r="G45" s="1248"/>
      <c r="H45" s="1239"/>
      <c r="I45" s="1249"/>
      <c r="J45" s="1248"/>
      <c r="K45" s="1250"/>
      <c r="L45" s="58">
        <f>B45-SUM(C45:C49)+SUM(F45:F49)-SUM(I45:I49)</f>
        <v>0</v>
      </c>
      <c r="M45" s="49"/>
      <c r="N45" s="50"/>
      <c r="O45" s="51"/>
      <c r="P45" s="11"/>
      <c r="Q45" s="52"/>
      <c r="R45" s="49"/>
      <c r="S45" s="53"/>
      <c r="T45" s="54"/>
      <c r="U45" s="55"/>
      <c r="V45" s="18"/>
      <c r="W45" s="20"/>
      <c r="X45" s="22"/>
      <c r="Y45" s="23"/>
      <c r="Z45" s="24"/>
      <c r="AA45" s="25"/>
    </row>
    <row r="46" spans="1:27" s="17" customFormat="1" ht="18.75">
      <c r="A46" s="60" t="s">
        <v>24</v>
      </c>
      <c r="B46" s="61"/>
      <c r="C46" s="1228"/>
      <c r="D46" s="1236"/>
      <c r="E46" s="1241"/>
      <c r="F46" s="1237"/>
      <c r="G46" s="1238"/>
      <c r="H46" s="1239"/>
      <c r="I46" s="1240"/>
      <c r="J46" s="1238"/>
      <c r="K46" s="1239"/>
      <c r="L46" s="62"/>
      <c r="M46" s="49"/>
      <c r="N46" s="50"/>
      <c r="O46" s="51"/>
      <c r="P46" s="11"/>
      <c r="Q46" s="52"/>
      <c r="R46" s="49"/>
      <c r="S46" s="53"/>
      <c r="T46" s="54"/>
      <c r="U46" s="55"/>
      <c r="V46" s="18"/>
      <c r="W46" s="20"/>
      <c r="X46" s="22"/>
      <c r="Y46" s="23"/>
      <c r="Z46" s="24"/>
      <c r="AA46" s="25"/>
    </row>
    <row r="47" spans="1:27" s="17" customFormat="1" ht="18.75">
      <c r="A47" s="63">
        <f>SUM(C45:C49)</f>
        <v>0</v>
      </c>
      <c r="B47" s="61"/>
      <c r="C47" s="1228"/>
      <c r="D47" s="1236"/>
      <c r="E47" s="1241"/>
      <c r="F47" s="1237"/>
      <c r="G47" s="1238"/>
      <c r="H47" s="1239"/>
      <c r="I47" s="1240"/>
      <c r="J47" s="1238"/>
      <c r="K47" s="1239"/>
      <c r="L47" s="62"/>
      <c r="M47" s="49"/>
      <c r="N47" s="50"/>
      <c r="O47" s="51"/>
      <c r="P47" s="11"/>
      <c r="Q47" s="52"/>
      <c r="R47" s="49"/>
      <c r="S47" s="53"/>
      <c r="T47" s="54"/>
      <c r="U47" s="55"/>
      <c r="V47" s="18"/>
      <c r="W47" s="20"/>
      <c r="X47" s="22"/>
      <c r="Y47" s="23"/>
      <c r="Z47" s="24"/>
      <c r="AA47" s="25"/>
    </row>
    <row r="48" spans="1:27" s="17" customFormat="1" ht="18.75">
      <c r="A48" s="64" t="s">
        <v>25</v>
      </c>
      <c r="B48" s="61"/>
      <c r="C48" s="1228"/>
      <c r="D48" s="1236"/>
      <c r="E48" s="1241"/>
      <c r="F48" s="1237"/>
      <c r="G48" s="1238"/>
      <c r="H48" s="1239"/>
      <c r="I48" s="1240"/>
      <c r="J48" s="1238"/>
      <c r="K48" s="1239"/>
      <c r="L48" s="62"/>
      <c r="M48" s="49"/>
      <c r="N48" s="50"/>
      <c r="O48" s="51"/>
      <c r="P48" s="11"/>
      <c r="Q48" s="52"/>
      <c r="R48" s="49"/>
      <c r="S48" s="53"/>
      <c r="T48" s="54"/>
      <c r="U48" s="55"/>
      <c r="V48" s="18"/>
      <c r="W48" s="20"/>
      <c r="X48" s="22"/>
      <c r="Y48" s="23"/>
      <c r="Z48" s="24"/>
      <c r="AA48" s="25"/>
    </row>
    <row r="49" spans="1:28" ht="19.5" thickBot="1">
      <c r="A49" s="65">
        <f>B45-SUM(C45:C49)</f>
        <v>0</v>
      </c>
      <c r="B49" s="188"/>
      <c r="C49" s="1229"/>
      <c r="D49" s="1251"/>
      <c r="E49" s="1243"/>
      <c r="F49" s="1244"/>
      <c r="G49" s="1245"/>
      <c r="H49" s="1246"/>
      <c r="I49" s="1244"/>
      <c r="J49" s="1245"/>
      <c r="K49" s="1246"/>
      <c r="L49" s="67"/>
      <c r="M49" s="49"/>
      <c r="N49" s="50"/>
      <c r="O49" s="51"/>
      <c r="Q49" s="52"/>
      <c r="R49" s="49"/>
      <c r="S49" s="53"/>
      <c r="T49" s="54"/>
      <c r="U49" s="55"/>
      <c r="AB49" s="17"/>
    </row>
    <row r="50" spans="1:28" ht="18.75">
      <c r="A50" s="68" t="str">
        <f>'04月統合家計簿'!A16</f>
        <v>○○銀行　１０</v>
      </c>
      <c r="B50" s="529">
        <f>'03月銀行口座入出金表'!L50</f>
        <v>0</v>
      </c>
      <c r="C50" s="57">
        <f>'04月カード利用明細表'!B122</f>
        <v>0</v>
      </c>
      <c r="D50" s="1230" t="s">
        <v>225</v>
      </c>
      <c r="E50" s="1231"/>
      <c r="F50" s="1232"/>
      <c r="G50" s="1248"/>
      <c r="H50" s="1239"/>
      <c r="I50" s="1249"/>
      <c r="J50" s="1248"/>
      <c r="K50" s="1250"/>
      <c r="L50" s="58">
        <f>B50-SUM(C50:C54)+SUM(F50:F54)-SUM(I50:I54)</f>
        <v>0</v>
      </c>
      <c r="M50" s="49"/>
      <c r="N50" s="50"/>
      <c r="O50" s="51"/>
      <c r="Q50" s="52"/>
      <c r="R50" s="49"/>
      <c r="S50" s="53"/>
      <c r="T50" s="54"/>
      <c r="U50" s="55"/>
      <c r="AB50" s="17"/>
    </row>
    <row r="51" spans="1:28" ht="18.75">
      <c r="A51" s="60" t="s">
        <v>24</v>
      </c>
      <c r="B51" s="61"/>
      <c r="C51" s="1228"/>
      <c r="D51" s="1236"/>
      <c r="E51" s="1241"/>
      <c r="F51" s="1237"/>
      <c r="G51" s="1238"/>
      <c r="H51" s="1239"/>
      <c r="I51" s="1240"/>
      <c r="J51" s="1238"/>
      <c r="K51" s="1239"/>
      <c r="L51" s="62"/>
      <c r="M51" s="49"/>
      <c r="N51" s="50"/>
      <c r="O51" s="51"/>
      <c r="Q51" s="52"/>
      <c r="R51" s="49"/>
      <c r="S51" s="53"/>
      <c r="T51" s="54"/>
      <c r="U51" s="55"/>
      <c r="AB51" s="17"/>
    </row>
    <row r="52" spans="1:28" ht="18.75">
      <c r="A52" s="63">
        <f>SUM(C50:C54)</f>
        <v>0</v>
      </c>
      <c r="B52" s="61"/>
      <c r="C52" s="1228"/>
      <c r="D52" s="1236"/>
      <c r="E52" s="1241"/>
      <c r="F52" s="1237"/>
      <c r="G52" s="1238"/>
      <c r="H52" s="1239"/>
      <c r="I52" s="1240"/>
      <c r="J52" s="1238"/>
      <c r="K52" s="1239"/>
      <c r="L52" s="62"/>
      <c r="M52" s="49"/>
      <c r="N52" s="50"/>
      <c r="O52" s="51"/>
      <c r="Q52" s="52"/>
      <c r="R52" s="49"/>
      <c r="S52" s="53"/>
      <c r="T52" s="54"/>
      <c r="U52" s="55"/>
      <c r="AB52" s="17"/>
    </row>
    <row r="53" spans="1:28" ht="18.75">
      <c r="A53" s="64" t="s">
        <v>25</v>
      </c>
      <c r="B53" s="61"/>
      <c r="C53" s="1228"/>
      <c r="D53" s="1236"/>
      <c r="E53" s="1241"/>
      <c r="F53" s="1237"/>
      <c r="G53" s="1238"/>
      <c r="H53" s="1239"/>
      <c r="I53" s="1240"/>
      <c r="J53" s="1238"/>
      <c r="K53" s="1239"/>
      <c r="L53" s="62"/>
      <c r="M53" s="49"/>
      <c r="N53" s="50"/>
      <c r="O53" s="51"/>
      <c r="Q53" s="52"/>
      <c r="R53" s="49"/>
      <c r="S53" s="53"/>
      <c r="T53" s="54"/>
      <c r="U53" s="55"/>
      <c r="AB53" s="17"/>
    </row>
    <row r="54" spans="1:28" ht="19.5" thickBot="1">
      <c r="A54" s="65">
        <f>B50-SUM(C50:C54)</f>
        <v>0</v>
      </c>
      <c r="B54" s="66"/>
      <c r="C54" s="1229"/>
      <c r="D54" s="1251"/>
      <c r="E54" s="1243"/>
      <c r="F54" s="1244"/>
      <c r="G54" s="1245"/>
      <c r="H54" s="1246"/>
      <c r="I54" s="1244"/>
      <c r="J54" s="1245"/>
      <c r="K54" s="1246"/>
      <c r="L54" s="67"/>
      <c r="M54" s="49"/>
      <c r="N54" s="50"/>
      <c r="O54" s="51"/>
      <c r="Q54" s="52"/>
      <c r="R54" s="49"/>
      <c r="S54" s="53"/>
      <c r="T54" s="54"/>
      <c r="U54" s="55"/>
      <c r="AB54" s="17"/>
    </row>
    <row r="55" spans="1:30" s="79" customFormat="1" ht="24" customHeight="1" thickBot="1">
      <c r="A55" s="70" t="s">
        <v>26</v>
      </c>
      <c r="B55" s="183">
        <f>'03月現金入出金表'!G37</f>
        <v>0</v>
      </c>
      <c r="C55" s="71"/>
      <c r="D55" s="72"/>
      <c r="E55" s="73"/>
      <c r="F55" s="74"/>
      <c r="G55" s="75"/>
      <c r="H55" s="76"/>
      <c r="I55" s="74"/>
      <c r="J55" s="75" t="s">
        <v>27</v>
      </c>
      <c r="K55" s="76"/>
      <c r="L55" s="270">
        <f>'04月現金入出金表'!G37</f>
        <v>0</v>
      </c>
      <c r="M55" s="49"/>
      <c r="N55" s="50"/>
      <c r="O55" s="78"/>
      <c r="Q55" s="80"/>
      <c r="R55" s="49"/>
      <c r="S55" s="53"/>
      <c r="T55" s="81"/>
      <c r="U55" s="82"/>
      <c r="V55" s="83"/>
      <c r="W55" s="84"/>
      <c r="X55" s="85"/>
      <c r="Y55" s="86"/>
      <c r="Z55" s="87"/>
      <c r="AA55" s="88"/>
      <c r="AB55" s="89"/>
      <c r="AC55" s="89"/>
      <c r="AD55" s="89"/>
    </row>
    <row r="56" spans="1:30" s="105" customFormat="1" ht="39" customHeight="1" thickBot="1">
      <c r="A56" s="90" t="s">
        <v>28</v>
      </c>
      <c r="B56" s="91">
        <f>SUM(B5:B55)</f>
        <v>0</v>
      </c>
      <c r="C56" s="92">
        <f>SUM(C5:C55)</f>
        <v>0</v>
      </c>
      <c r="D56" s="93"/>
      <c r="E56" s="94"/>
      <c r="F56" s="95"/>
      <c r="G56" s="96"/>
      <c r="H56" s="97"/>
      <c r="I56" s="98"/>
      <c r="J56" s="99"/>
      <c r="K56" s="100"/>
      <c r="L56" s="101">
        <f>SUM(L5:L55)</f>
        <v>0</v>
      </c>
      <c r="M56" s="102"/>
      <c r="N56" s="103"/>
      <c r="O56" s="104"/>
      <c r="Q56" s="106"/>
      <c r="R56" s="102"/>
      <c r="S56" s="107"/>
      <c r="T56" s="108"/>
      <c r="U56" s="109"/>
      <c r="V56" s="110"/>
      <c r="W56" s="111"/>
      <c r="X56" s="112"/>
      <c r="Y56" s="113"/>
      <c r="Z56" s="114"/>
      <c r="AA56" s="115"/>
      <c r="AB56" s="116"/>
      <c r="AC56" s="116"/>
      <c r="AD56" s="116"/>
    </row>
    <row r="57" spans="2:28" ht="22.5" customHeight="1" thickTop="1">
      <c r="B57" s="117"/>
      <c r="F57" s="118"/>
      <c r="G57" s="119"/>
      <c r="H57" s="120"/>
      <c r="J57" s="32"/>
      <c r="L57" s="121"/>
      <c r="M57" s="49"/>
      <c r="N57" s="50"/>
      <c r="O57" s="51"/>
      <c r="Q57" s="52"/>
      <c r="R57" s="49"/>
      <c r="S57" s="53"/>
      <c r="T57" s="54"/>
      <c r="U57" s="55"/>
      <c r="AB57" s="17"/>
    </row>
  </sheetData>
  <sheetProtection sheet="1" objects="1" scenarios="1"/>
  <mergeCells count="2">
    <mergeCell ref="A2:L2"/>
    <mergeCell ref="A1:L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G125"/>
  <sheetViews>
    <sheetView zoomScalePageLayoutView="0" workbookViewId="0" topLeftCell="A1">
      <pane ySplit="3" topLeftCell="A4" activePane="bottomLeft" state="frozen"/>
      <selection pane="topLeft" activeCell="A9" sqref="A9"/>
      <selection pane="bottomLeft" activeCell="A1" sqref="A1:C1"/>
    </sheetView>
  </sheetViews>
  <sheetFormatPr defaultColWidth="9.140625" defaultRowHeight="15"/>
  <cols>
    <col min="1" max="1" width="88.421875" style="124" customWidth="1"/>
    <col min="2" max="2" width="13.8515625" style="135" customWidth="1"/>
    <col min="3" max="3" width="10.8515625" style="136" customWidth="1"/>
    <col min="4" max="16384" width="9.00390625" style="124" customWidth="1"/>
  </cols>
  <sheetData>
    <row r="1" spans="1:3" ht="63" customHeight="1">
      <c r="A1" s="1303" t="s">
        <v>80</v>
      </c>
      <c r="B1" s="1303"/>
      <c r="C1" s="1303"/>
    </row>
    <row r="2" spans="1:3" s="125" customFormat="1" ht="18" customHeight="1">
      <c r="A2" s="1304" t="s">
        <v>10</v>
      </c>
      <c r="B2" s="1304"/>
      <c r="C2" s="1304"/>
    </row>
    <row r="3" spans="1:3" s="125" customFormat="1" ht="18" customHeight="1">
      <c r="A3" s="190"/>
      <c r="B3" s="1305">
        <f ca="1">NOW()</f>
        <v>44276.03434050926</v>
      </c>
      <c r="C3" s="1305"/>
    </row>
    <row r="4" spans="1:3" s="127" customFormat="1" ht="33" customHeight="1">
      <c r="A4" s="953" t="str">
        <f>'03月カード利用明細表'!A4</f>
        <v>〇〇カード１</v>
      </c>
      <c r="B4" s="952" t="str">
        <f>'03月カード利用明細表'!B4</f>
        <v>引落口座：〇〇銀行</v>
      </c>
      <c r="C4" s="950"/>
    </row>
    <row r="5" spans="1:3" s="127" customFormat="1" ht="18" customHeight="1">
      <c r="A5" s="920" t="str">
        <f>'03月カード利用明細表'!A5</f>
        <v>前々月１６日～前月１５日までの使用分 　　今月10日支払</v>
      </c>
      <c r="B5" s="951"/>
      <c r="C5" s="951"/>
    </row>
    <row r="6" spans="1:3" s="131" customFormat="1" ht="21" customHeight="1">
      <c r="A6" s="128" t="s">
        <v>30</v>
      </c>
      <c r="B6" s="129" t="s">
        <v>31</v>
      </c>
      <c r="C6" s="130" t="s">
        <v>32</v>
      </c>
    </row>
    <row r="7" spans="1:3" ht="21" customHeight="1">
      <c r="A7" s="1254"/>
      <c r="B7" s="1255"/>
      <c r="C7" s="1256"/>
    </row>
    <row r="8" spans="1:3" ht="21" customHeight="1">
      <c r="A8" s="1257"/>
      <c r="B8" s="1258"/>
      <c r="C8" s="1259"/>
    </row>
    <row r="9" spans="1:3" ht="21" customHeight="1">
      <c r="A9" s="1257"/>
      <c r="B9" s="1258"/>
      <c r="C9" s="1259"/>
    </row>
    <row r="10" spans="1:3" ht="21" customHeight="1">
      <c r="A10" s="1257"/>
      <c r="B10" s="1258"/>
      <c r="C10" s="1260"/>
    </row>
    <row r="11" spans="1:3" ht="21" customHeight="1">
      <c r="A11" s="1257"/>
      <c r="B11" s="1258"/>
      <c r="C11" s="1260"/>
    </row>
    <row r="12" spans="1:3" ht="21" customHeight="1">
      <c r="A12" s="1257"/>
      <c r="B12" s="1258"/>
      <c r="C12" s="1260"/>
    </row>
    <row r="13" spans="1:3" ht="21" customHeight="1">
      <c r="A13" s="1261"/>
      <c r="B13" s="1262"/>
      <c r="C13" s="1263"/>
    </row>
    <row r="14" spans="1:3" ht="21" customHeight="1">
      <c r="A14" s="132" t="s">
        <v>81</v>
      </c>
      <c r="B14" s="133">
        <f>SUM(B7:B13)</f>
        <v>0</v>
      </c>
      <c r="C14" s="134"/>
    </row>
    <row r="15" ht="16.5" customHeight="1"/>
    <row r="16" spans="1:3" s="127" customFormat="1" ht="33" customHeight="1">
      <c r="A16" s="953" t="str">
        <f>'03月カード利用明細表'!A16</f>
        <v>〇〇カード２</v>
      </c>
      <c r="B16" s="952" t="str">
        <f>'03月カード利用明細表'!B16</f>
        <v>引落口座：〇〇銀行</v>
      </c>
      <c r="C16" s="950"/>
    </row>
    <row r="17" spans="1:3" s="127" customFormat="1" ht="18" customHeight="1">
      <c r="A17" s="920" t="str">
        <f>'03月カード利用明細表'!A17</f>
        <v>前々月１６日～前月１５日までの使用分 　　今月10日支払</v>
      </c>
      <c r="B17" s="951"/>
      <c r="C17" s="951"/>
    </row>
    <row r="18" spans="1:3" s="131" customFormat="1" ht="21" customHeight="1">
      <c r="A18" s="128" t="s">
        <v>30</v>
      </c>
      <c r="B18" s="129" t="s">
        <v>31</v>
      </c>
      <c r="C18" s="130" t="s">
        <v>32</v>
      </c>
    </row>
    <row r="19" spans="1:3" ht="21" customHeight="1">
      <c r="A19" s="1254"/>
      <c r="B19" s="1255"/>
      <c r="C19" s="1256"/>
    </row>
    <row r="20" spans="1:7" ht="21" customHeight="1">
      <c r="A20" s="1257"/>
      <c r="B20" s="1258"/>
      <c r="C20" s="1259"/>
      <c r="G20" s="328"/>
    </row>
    <row r="21" spans="1:3" ht="21" customHeight="1">
      <c r="A21" s="1257"/>
      <c r="B21" s="1258"/>
      <c r="C21" s="1259"/>
    </row>
    <row r="22" spans="1:3" ht="21" customHeight="1">
      <c r="A22" s="1257"/>
      <c r="B22" s="1258"/>
      <c r="C22" s="1260"/>
    </row>
    <row r="23" spans="1:3" ht="21" customHeight="1">
      <c r="A23" s="1257"/>
      <c r="B23" s="1258"/>
      <c r="C23" s="1260"/>
    </row>
    <row r="24" spans="1:3" ht="21" customHeight="1">
      <c r="A24" s="1257"/>
      <c r="B24" s="1258"/>
      <c r="C24" s="1260"/>
    </row>
    <row r="25" spans="1:3" ht="21" customHeight="1">
      <c r="A25" s="1261"/>
      <c r="B25" s="1262"/>
      <c r="C25" s="1263"/>
    </row>
    <row r="26" spans="1:3" ht="21" customHeight="1">
      <c r="A26" s="132" t="s">
        <v>81</v>
      </c>
      <c r="B26" s="133">
        <f>SUM(B19:B25)</f>
        <v>0</v>
      </c>
      <c r="C26" s="134"/>
    </row>
    <row r="27" ht="16.5" customHeight="1"/>
    <row r="28" spans="1:3" s="127" customFormat="1" ht="33" customHeight="1">
      <c r="A28" s="953" t="str">
        <f>'03月カード利用明細表'!A28</f>
        <v>〇〇カード３</v>
      </c>
      <c r="B28" s="952" t="str">
        <f>'03月カード利用明細表'!B28</f>
        <v>引落口座：〇〇銀行</v>
      </c>
      <c r="C28" s="950"/>
    </row>
    <row r="29" spans="1:3" s="127" customFormat="1" ht="18" customHeight="1">
      <c r="A29" s="920" t="str">
        <f>'03月カード利用明細表'!A29</f>
        <v>前々月１６日～前月１５日までの使用分 　　今月10日支払</v>
      </c>
      <c r="B29" s="951"/>
      <c r="C29" s="951"/>
    </row>
    <row r="30" spans="1:3" s="131" customFormat="1" ht="21" customHeight="1">
      <c r="A30" s="128" t="s">
        <v>30</v>
      </c>
      <c r="B30" s="129" t="s">
        <v>31</v>
      </c>
      <c r="C30" s="130" t="s">
        <v>32</v>
      </c>
    </row>
    <row r="31" spans="1:3" ht="21" customHeight="1">
      <c r="A31" s="1254"/>
      <c r="B31" s="1255"/>
      <c r="C31" s="1256"/>
    </row>
    <row r="32" spans="1:3" ht="21" customHeight="1">
      <c r="A32" s="1257"/>
      <c r="B32" s="1258"/>
      <c r="C32" s="1259"/>
    </row>
    <row r="33" spans="1:3" ht="21" customHeight="1">
      <c r="A33" s="1257"/>
      <c r="B33" s="1258"/>
      <c r="C33" s="1259"/>
    </row>
    <row r="34" spans="1:3" ht="21" customHeight="1">
      <c r="A34" s="1257"/>
      <c r="B34" s="1258"/>
      <c r="C34" s="1260"/>
    </row>
    <row r="35" spans="1:3" ht="21" customHeight="1">
      <c r="A35" s="1257"/>
      <c r="B35" s="1258"/>
      <c r="C35" s="1260"/>
    </row>
    <row r="36" spans="1:3" ht="21" customHeight="1">
      <c r="A36" s="1257"/>
      <c r="B36" s="1258"/>
      <c r="C36" s="1260"/>
    </row>
    <row r="37" spans="1:3" ht="21" customHeight="1">
      <c r="A37" s="1261"/>
      <c r="B37" s="1262"/>
      <c r="C37" s="1263"/>
    </row>
    <row r="38" spans="1:3" ht="21" customHeight="1">
      <c r="A38" s="132" t="s">
        <v>81</v>
      </c>
      <c r="B38" s="133">
        <f>SUM(B31:B37)</f>
        <v>0</v>
      </c>
      <c r="C38" s="134"/>
    </row>
    <row r="39" ht="16.5" customHeight="1"/>
    <row r="40" spans="1:3" s="127" customFormat="1" ht="33" customHeight="1">
      <c r="A40" s="953" t="str">
        <f>'03月カード利用明細表'!A40</f>
        <v>〇〇カード４</v>
      </c>
      <c r="B40" s="952" t="str">
        <f>'03月カード利用明細表'!B40</f>
        <v>引落口座：〇〇銀行</v>
      </c>
      <c r="C40" s="950"/>
    </row>
    <row r="41" spans="1:3" s="127" customFormat="1" ht="18" customHeight="1">
      <c r="A41" s="920" t="str">
        <f>'03月カード利用明細表'!A41</f>
        <v>前々月１６日～前月１５日までの使用分 　　今月10日支払</v>
      </c>
      <c r="B41" s="951"/>
      <c r="C41" s="951"/>
    </row>
    <row r="42" spans="1:3" s="131" customFormat="1" ht="21" customHeight="1">
      <c r="A42" s="128" t="s">
        <v>30</v>
      </c>
      <c r="B42" s="129" t="s">
        <v>31</v>
      </c>
      <c r="C42" s="130" t="s">
        <v>32</v>
      </c>
    </row>
    <row r="43" spans="1:3" ht="21" customHeight="1">
      <c r="A43" s="1254"/>
      <c r="B43" s="1255"/>
      <c r="C43" s="1256"/>
    </row>
    <row r="44" spans="1:3" ht="21" customHeight="1">
      <c r="A44" s="1257"/>
      <c r="B44" s="1258"/>
      <c r="C44" s="1259"/>
    </row>
    <row r="45" spans="1:3" ht="21" customHeight="1">
      <c r="A45" s="1257"/>
      <c r="B45" s="1258"/>
      <c r="C45" s="1259"/>
    </row>
    <row r="46" spans="1:3" ht="21" customHeight="1">
      <c r="A46" s="1257"/>
      <c r="B46" s="1258"/>
      <c r="C46" s="1260"/>
    </row>
    <row r="47" spans="1:3" ht="21" customHeight="1">
      <c r="A47" s="1257"/>
      <c r="B47" s="1258"/>
      <c r="C47" s="1260"/>
    </row>
    <row r="48" spans="1:3" ht="21" customHeight="1">
      <c r="A48" s="1257"/>
      <c r="B48" s="1258"/>
      <c r="C48" s="1260"/>
    </row>
    <row r="49" spans="1:3" ht="21" customHeight="1">
      <c r="A49" s="1261"/>
      <c r="B49" s="1262"/>
      <c r="C49" s="1263"/>
    </row>
    <row r="50" spans="1:3" ht="21" customHeight="1">
      <c r="A50" s="132" t="s">
        <v>81</v>
      </c>
      <c r="B50" s="133">
        <f>SUM(B43:B49)</f>
        <v>0</v>
      </c>
      <c r="C50" s="134"/>
    </row>
    <row r="51" ht="16.5" customHeight="1"/>
    <row r="52" spans="1:3" s="127" customFormat="1" ht="33" customHeight="1">
      <c r="A52" s="953" t="str">
        <f>'03月カード利用明細表'!A52</f>
        <v>〇〇カード５</v>
      </c>
      <c r="B52" s="952" t="str">
        <f>'03月カード利用明細表'!B52</f>
        <v>引落口座：〇〇銀行</v>
      </c>
      <c r="C52" s="950"/>
    </row>
    <row r="53" spans="1:3" s="127" customFormat="1" ht="18" customHeight="1">
      <c r="A53" s="920" t="str">
        <f>'03月カード利用明細表'!A53</f>
        <v>前々月１６日～前月１５日までの使用分 　　今月10日支払</v>
      </c>
      <c r="B53" s="951"/>
      <c r="C53" s="951"/>
    </row>
    <row r="54" spans="1:3" s="131" customFormat="1" ht="21" customHeight="1">
      <c r="A54" s="128" t="s">
        <v>30</v>
      </c>
      <c r="B54" s="129" t="s">
        <v>31</v>
      </c>
      <c r="C54" s="130" t="s">
        <v>32</v>
      </c>
    </row>
    <row r="55" spans="1:3" ht="21" customHeight="1">
      <c r="A55" s="1254"/>
      <c r="B55" s="1255"/>
      <c r="C55" s="1256"/>
    </row>
    <row r="56" spans="1:3" ht="21" customHeight="1">
      <c r="A56" s="1257"/>
      <c r="B56" s="1258"/>
      <c r="C56" s="1259"/>
    </row>
    <row r="57" spans="1:3" ht="21" customHeight="1">
      <c r="A57" s="1257"/>
      <c r="B57" s="1258"/>
      <c r="C57" s="1259"/>
    </row>
    <row r="58" spans="1:3" ht="21" customHeight="1">
      <c r="A58" s="1257"/>
      <c r="B58" s="1258"/>
      <c r="C58" s="1260"/>
    </row>
    <row r="59" spans="1:3" ht="21" customHeight="1">
      <c r="A59" s="1257"/>
      <c r="B59" s="1258"/>
      <c r="C59" s="1260"/>
    </row>
    <row r="60" spans="1:3" ht="21" customHeight="1">
      <c r="A60" s="1257"/>
      <c r="B60" s="1258"/>
      <c r="C60" s="1260"/>
    </row>
    <row r="61" spans="1:3" ht="21" customHeight="1">
      <c r="A61" s="1261"/>
      <c r="B61" s="1262"/>
      <c r="C61" s="1263"/>
    </row>
    <row r="62" spans="1:3" ht="21" customHeight="1">
      <c r="A62" s="132" t="s">
        <v>81</v>
      </c>
      <c r="B62" s="133">
        <f>SUM(B55:B61)</f>
        <v>0</v>
      </c>
      <c r="C62" s="134"/>
    </row>
    <row r="63" ht="16.5" customHeight="1"/>
    <row r="64" spans="1:3" s="127" customFormat="1" ht="33" customHeight="1">
      <c r="A64" s="953" t="str">
        <f>'03月カード利用明細表'!A64</f>
        <v>〇〇カード６</v>
      </c>
      <c r="B64" s="952" t="str">
        <f>'03月カード利用明細表'!B64</f>
        <v>引落口座：〇〇銀行</v>
      </c>
      <c r="C64" s="950"/>
    </row>
    <row r="65" spans="1:3" s="127" customFormat="1" ht="18" customHeight="1">
      <c r="A65" s="920" t="str">
        <f>'03月カード利用明細表'!A65</f>
        <v>前々月１６日～前月１５日までの使用分 　　今月10日支払</v>
      </c>
      <c r="B65" s="951"/>
      <c r="C65" s="951"/>
    </row>
    <row r="66" spans="1:3" s="131" customFormat="1" ht="21" customHeight="1">
      <c r="A66" s="128" t="s">
        <v>30</v>
      </c>
      <c r="B66" s="129" t="s">
        <v>31</v>
      </c>
      <c r="C66" s="130" t="s">
        <v>32</v>
      </c>
    </row>
    <row r="67" spans="1:3" ht="21" customHeight="1">
      <c r="A67" s="1254"/>
      <c r="B67" s="1255"/>
      <c r="C67" s="1256"/>
    </row>
    <row r="68" spans="1:3" ht="21" customHeight="1">
      <c r="A68" s="1257"/>
      <c r="B68" s="1258"/>
      <c r="C68" s="1259"/>
    </row>
    <row r="69" spans="1:3" ht="21" customHeight="1">
      <c r="A69" s="1257"/>
      <c r="B69" s="1258"/>
      <c r="C69" s="1259"/>
    </row>
    <row r="70" spans="1:3" ht="21" customHeight="1">
      <c r="A70" s="1257"/>
      <c r="B70" s="1258"/>
      <c r="C70" s="1260"/>
    </row>
    <row r="71" spans="1:3" ht="21" customHeight="1">
      <c r="A71" s="1257"/>
      <c r="B71" s="1258"/>
      <c r="C71" s="1260"/>
    </row>
    <row r="72" spans="1:3" ht="21" customHeight="1">
      <c r="A72" s="1257"/>
      <c r="B72" s="1258"/>
      <c r="C72" s="1260"/>
    </row>
    <row r="73" spans="1:3" ht="21" customHeight="1">
      <c r="A73" s="1261"/>
      <c r="B73" s="1262"/>
      <c r="C73" s="1263"/>
    </row>
    <row r="74" spans="1:3" ht="21" customHeight="1">
      <c r="A74" s="132" t="s">
        <v>81</v>
      </c>
      <c r="B74" s="133">
        <f>SUM(B67:B73)</f>
        <v>0</v>
      </c>
      <c r="C74" s="134"/>
    </row>
    <row r="75" ht="16.5" customHeight="1"/>
    <row r="76" spans="1:3" s="127" customFormat="1" ht="33" customHeight="1">
      <c r="A76" s="953" t="str">
        <f>'03月カード利用明細表'!A76</f>
        <v>〇〇カード７</v>
      </c>
      <c r="B76" s="952" t="str">
        <f>'03月カード利用明細表'!B76</f>
        <v>引落口座：〇〇銀行</v>
      </c>
      <c r="C76" s="950"/>
    </row>
    <row r="77" spans="1:3" s="127" customFormat="1" ht="18" customHeight="1">
      <c r="A77" s="920" t="str">
        <f>'03月カード利用明細表'!A77</f>
        <v>前々月１６日～前月１５日までの使用分 　　今月10日支払</v>
      </c>
      <c r="B77" s="951"/>
      <c r="C77" s="951"/>
    </row>
    <row r="78" spans="1:3" s="131" customFormat="1" ht="21" customHeight="1">
      <c r="A78" s="128" t="s">
        <v>30</v>
      </c>
      <c r="B78" s="129" t="s">
        <v>31</v>
      </c>
      <c r="C78" s="130" t="s">
        <v>32</v>
      </c>
    </row>
    <row r="79" spans="1:3" ht="21" customHeight="1">
      <c r="A79" s="1254"/>
      <c r="B79" s="1255"/>
      <c r="C79" s="1256"/>
    </row>
    <row r="80" spans="1:3" ht="21" customHeight="1">
      <c r="A80" s="1257"/>
      <c r="B80" s="1258"/>
      <c r="C80" s="1259"/>
    </row>
    <row r="81" spans="1:3" ht="21" customHeight="1">
      <c r="A81" s="1257"/>
      <c r="B81" s="1258"/>
      <c r="C81" s="1259"/>
    </row>
    <row r="82" spans="1:3" ht="21" customHeight="1">
      <c r="A82" s="1257"/>
      <c r="B82" s="1258"/>
      <c r="C82" s="1260"/>
    </row>
    <row r="83" spans="1:3" ht="21" customHeight="1">
      <c r="A83" s="1257"/>
      <c r="B83" s="1258"/>
      <c r="C83" s="1260"/>
    </row>
    <row r="84" spans="1:3" ht="21" customHeight="1">
      <c r="A84" s="1257"/>
      <c r="B84" s="1258"/>
      <c r="C84" s="1260"/>
    </row>
    <row r="85" spans="1:3" ht="21" customHeight="1">
      <c r="A85" s="1261"/>
      <c r="B85" s="1262"/>
      <c r="C85" s="1263"/>
    </row>
    <row r="86" spans="1:3" ht="21" customHeight="1">
      <c r="A86" s="132" t="s">
        <v>81</v>
      </c>
      <c r="B86" s="133">
        <f>SUM(B79:B85)</f>
        <v>0</v>
      </c>
      <c r="C86" s="134"/>
    </row>
    <row r="87" ht="16.5" customHeight="1"/>
    <row r="88" spans="1:3" s="127" customFormat="1" ht="33" customHeight="1">
      <c r="A88" s="953" t="str">
        <f>'03月カード利用明細表'!A88</f>
        <v>〇〇カード８</v>
      </c>
      <c r="B88" s="952" t="str">
        <f>'03月カード利用明細表'!B88</f>
        <v>引落口座：〇〇銀行</v>
      </c>
      <c r="C88" s="950"/>
    </row>
    <row r="89" spans="1:3" s="127" customFormat="1" ht="18" customHeight="1">
      <c r="A89" s="920" t="str">
        <f>'03月カード利用明細表'!A89</f>
        <v>前々月１６日～前月１５日までの使用分 　　今月10日支払</v>
      </c>
      <c r="B89" s="951"/>
      <c r="C89" s="951"/>
    </row>
    <row r="90" spans="1:3" s="131" customFormat="1" ht="21" customHeight="1">
      <c r="A90" s="128" t="s">
        <v>30</v>
      </c>
      <c r="B90" s="129" t="s">
        <v>31</v>
      </c>
      <c r="C90" s="130" t="s">
        <v>32</v>
      </c>
    </row>
    <row r="91" spans="1:3" ht="21" customHeight="1">
      <c r="A91" s="1254"/>
      <c r="B91" s="1255"/>
      <c r="C91" s="1256"/>
    </row>
    <row r="92" spans="1:3" ht="21" customHeight="1">
      <c r="A92" s="1257"/>
      <c r="B92" s="1258"/>
      <c r="C92" s="1259"/>
    </row>
    <row r="93" spans="1:3" ht="21" customHeight="1">
      <c r="A93" s="1257"/>
      <c r="B93" s="1258"/>
      <c r="C93" s="1259"/>
    </row>
    <row r="94" spans="1:3" ht="21" customHeight="1">
      <c r="A94" s="1257"/>
      <c r="B94" s="1258"/>
      <c r="C94" s="1260"/>
    </row>
    <row r="95" spans="1:3" ht="21" customHeight="1">
      <c r="A95" s="1257"/>
      <c r="B95" s="1258"/>
      <c r="C95" s="1260"/>
    </row>
    <row r="96" spans="1:3" ht="21" customHeight="1">
      <c r="A96" s="1257"/>
      <c r="B96" s="1258"/>
      <c r="C96" s="1260"/>
    </row>
    <row r="97" spans="1:3" ht="21" customHeight="1">
      <c r="A97" s="1261"/>
      <c r="B97" s="1262"/>
      <c r="C97" s="1263"/>
    </row>
    <row r="98" spans="1:3" ht="21" customHeight="1">
      <c r="A98" s="132" t="s">
        <v>81</v>
      </c>
      <c r="B98" s="133">
        <f>SUM(B91:B97)</f>
        <v>0</v>
      </c>
      <c r="C98" s="134"/>
    </row>
    <row r="99" ht="16.5" customHeight="1"/>
    <row r="100" spans="1:3" s="127" customFormat="1" ht="33" customHeight="1">
      <c r="A100" s="953" t="str">
        <f>'03月カード利用明細表'!A100</f>
        <v>〇〇カード９</v>
      </c>
      <c r="B100" s="952" t="str">
        <f>'03月カード利用明細表'!B100</f>
        <v>引落口座：〇〇銀行</v>
      </c>
      <c r="C100" s="950"/>
    </row>
    <row r="101" spans="1:3" s="127" customFormat="1" ht="18" customHeight="1">
      <c r="A101" s="920" t="str">
        <f>'03月カード利用明細表'!A101</f>
        <v>前々月１６日～前月１５日までの使用分 　　今月10日支払</v>
      </c>
      <c r="B101" s="951"/>
      <c r="C101" s="951"/>
    </row>
    <row r="102" spans="1:3" s="131" customFormat="1" ht="21" customHeight="1">
      <c r="A102" s="128" t="s">
        <v>30</v>
      </c>
      <c r="B102" s="129" t="s">
        <v>31</v>
      </c>
      <c r="C102" s="130" t="s">
        <v>32</v>
      </c>
    </row>
    <row r="103" spans="1:3" ht="21" customHeight="1">
      <c r="A103" s="1254"/>
      <c r="B103" s="1255"/>
      <c r="C103" s="1256"/>
    </row>
    <row r="104" spans="1:3" ht="21" customHeight="1">
      <c r="A104" s="1257"/>
      <c r="B104" s="1258"/>
      <c r="C104" s="1259"/>
    </row>
    <row r="105" spans="1:3" ht="21" customHeight="1">
      <c r="A105" s="1257"/>
      <c r="B105" s="1258"/>
      <c r="C105" s="1259"/>
    </row>
    <row r="106" spans="1:3" ht="21" customHeight="1">
      <c r="A106" s="1257"/>
      <c r="B106" s="1258"/>
      <c r="C106" s="1260"/>
    </row>
    <row r="107" spans="1:3" ht="21" customHeight="1">
      <c r="A107" s="1257"/>
      <c r="B107" s="1258"/>
      <c r="C107" s="1260"/>
    </row>
    <row r="108" spans="1:3" ht="21" customHeight="1">
      <c r="A108" s="1257"/>
      <c r="B108" s="1258"/>
      <c r="C108" s="1260"/>
    </row>
    <row r="109" spans="1:3" ht="21" customHeight="1">
      <c r="A109" s="1261"/>
      <c r="B109" s="1262"/>
      <c r="C109" s="1263"/>
    </row>
    <row r="110" spans="1:3" ht="21" customHeight="1">
      <c r="A110" s="132" t="s">
        <v>81</v>
      </c>
      <c r="B110" s="133">
        <f>SUM(B103:B109)</f>
        <v>0</v>
      </c>
      <c r="C110" s="134"/>
    </row>
    <row r="111" ht="16.5" customHeight="1"/>
    <row r="112" spans="1:3" s="127" customFormat="1" ht="33" customHeight="1">
      <c r="A112" s="953" t="str">
        <f>'03月カード利用明細表'!A112</f>
        <v>〇〇カード１０</v>
      </c>
      <c r="B112" s="952" t="str">
        <f>'03月カード利用明細表'!B112</f>
        <v>引落口座：〇〇銀行</v>
      </c>
      <c r="C112" s="950"/>
    </row>
    <row r="113" spans="1:3" s="127" customFormat="1" ht="18" customHeight="1">
      <c r="A113" s="920" t="str">
        <f>'03月カード利用明細表'!A113</f>
        <v>前々月１６日～前月１５日までの使用分 　　今月10日支払</v>
      </c>
      <c r="B113" s="951"/>
      <c r="C113" s="951"/>
    </row>
    <row r="114" spans="1:3" s="131" customFormat="1" ht="21" customHeight="1">
      <c r="A114" s="128" t="s">
        <v>30</v>
      </c>
      <c r="B114" s="129" t="s">
        <v>31</v>
      </c>
      <c r="C114" s="130" t="s">
        <v>32</v>
      </c>
    </row>
    <row r="115" spans="1:3" ht="21" customHeight="1">
      <c r="A115" s="1254"/>
      <c r="B115" s="1255"/>
      <c r="C115" s="1256"/>
    </row>
    <row r="116" spans="1:3" ht="21" customHeight="1">
      <c r="A116" s="1257"/>
      <c r="B116" s="1258"/>
      <c r="C116" s="1259"/>
    </row>
    <row r="117" spans="1:3" ht="21" customHeight="1">
      <c r="A117" s="1257"/>
      <c r="B117" s="1258"/>
      <c r="C117" s="1259"/>
    </row>
    <row r="118" spans="1:3" ht="21" customHeight="1">
      <c r="A118" s="1257"/>
      <c r="B118" s="1258"/>
      <c r="C118" s="1260"/>
    </row>
    <row r="119" spans="1:3" ht="21" customHeight="1">
      <c r="A119" s="1257"/>
      <c r="B119" s="1258"/>
      <c r="C119" s="1260"/>
    </row>
    <row r="120" spans="1:3" ht="21" customHeight="1">
      <c r="A120" s="1257"/>
      <c r="B120" s="1258"/>
      <c r="C120" s="1260"/>
    </row>
    <row r="121" spans="1:3" ht="21" customHeight="1">
      <c r="A121" s="1261"/>
      <c r="B121" s="1262"/>
      <c r="C121" s="1263"/>
    </row>
    <row r="122" spans="1:3" ht="21" customHeight="1">
      <c r="A122" s="132" t="s">
        <v>81</v>
      </c>
      <c r="B122" s="133">
        <f>SUM(B115:B121)</f>
        <v>0</v>
      </c>
      <c r="C122" s="134"/>
    </row>
    <row r="123" ht="16.5" customHeight="1"/>
    <row r="124" ht="16.5" customHeight="1"/>
    <row r="125" spans="1:2" ht="27" customHeight="1">
      <c r="A125" s="137" t="s">
        <v>82</v>
      </c>
      <c r="B125" s="138">
        <f>B14+B26+B38+B50+B62+B74+B86+B98+B110+B122</f>
        <v>0</v>
      </c>
    </row>
  </sheetData>
  <sheetProtection sheet="1" objects="1" scenarios="1"/>
  <mergeCells count="3">
    <mergeCell ref="A1:C1"/>
    <mergeCell ref="A2:C2"/>
    <mergeCell ref="B3:C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Y38"/>
  <sheetViews>
    <sheetView zoomScalePageLayoutView="0" workbookViewId="0" topLeftCell="A1">
      <pane xSplit="2" ySplit="4" topLeftCell="C24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A1" sqref="A1:G1"/>
    </sheetView>
  </sheetViews>
  <sheetFormatPr defaultColWidth="9.140625" defaultRowHeight="15"/>
  <cols>
    <col min="1" max="1" width="6.57421875" style="163" customWidth="1"/>
    <col min="2" max="2" width="6.00390625" style="163" bestFit="1" customWidth="1"/>
    <col min="3" max="3" width="58.140625" style="11" customWidth="1"/>
    <col min="4" max="4" width="12.140625" style="17" customWidth="1"/>
    <col min="5" max="5" width="58.140625" style="10" customWidth="1"/>
    <col min="6" max="6" width="12.140625" style="11" bestFit="1" customWidth="1"/>
    <col min="7" max="7" width="16.140625" style="11" customWidth="1"/>
    <col min="8" max="8" width="13.7109375" style="14" customWidth="1"/>
    <col min="9" max="9" width="14.28125" style="15" bestFit="1" customWidth="1"/>
    <col min="10" max="10" width="10.8515625" style="16" bestFit="1" customWidth="1"/>
    <col min="11" max="11" width="9.00390625" style="11" customWidth="1"/>
    <col min="12" max="12" width="10.28125" style="17" bestFit="1" customWidth="1"/>
    <col min="13" max="13" width="14.421875" style="18" customWidth="1"/>
    <col min="14" max="14" width="10.57421875" style="19" bestFit="1" customWidth="1"/>
    <col min="15" max="15" width="9.140625" style="20" bestFit="1" customWidth="1"/>
    <col min="16" max="16" width="9.00390625" style="21" customWidth="1"/>
    <col min="17" max="17" width="16.421875" style="18" customWidth="1"/>
    <col min="18" max="18" width="11.421875" style="20" bestFit="1" customWidth="1"/>
    <col min="19" max="19" width="12.140625" style="22" customWidth="1"/>
    <col min="20" max="20" width="12.57421875" style="23" customWidth="1"/>
    <col min="21" max="21" width="10.421875" style="24" bestFit="1" customWidth="1"/>
    <col min="22" max="22" width="9.140625" style="25" bestFit="1" customWidth="1"/>
    <col min="23" max="23" width="5.140625" style="123" customWidth="1"/>
    <col min="24" max="24" width="10.00390625" style="17" customWidth="1"/>
    <col min="25" max="25" width="12.28125" style="17" customWidth="1"/>
    <col min="26" max="26" width="12.28125" style="11" customWidth="1"/>
    <col min="27" max="16384" width="9.00390625" style="11" customWidth="1"/>
  </cols>
  <sheetData>
    <row r="1" spans="1:23" ht="63" customHeight="1">
      <c r="A1" s="1306" t="s">
        <v>192</v>
      </c>
      <c r="B1" s="1306"/>
      <c r="C1" s="1306"/>
      <c r="D1" s="1306"/>
      <c r="E1" s="1306"/>
      <c r="F1" s="1306"/>
      <c r="G1" s="1306"/>
      <c r="W1" s="31"/>
    </row>
    <row r="2" spans="1:23" ht="19.5" thickBot="1">
      <c r="A2" s="9" t="s">
        <v>83</v>
      </c>
      <c r="B2" s="10"/>
      <c r="D2" s="11"/>
      <c r="E2" s="12" t="s">
        <v>6</v>
      </c>
      <c r="F2" s="13" t="s">
        <v>7</v>
      </c>
      <c r="G2" s="139">
        <f ca="1">NOW()</f>
        <v>44276.03434050926</v>
      </c>
      <c r="W2" s="17"/>
    </row>
    <row r="3" spans="1:23" ht="26.25" customHeight="1" thickBot="1">
      <c r="A3" s="1307" t="s">
        <v>35</v>
      </c>
      <c r="B3" s="1309" t="s">
        <v>36</v>
      </c>
      <c r="C3" s="140" t="s">
        <v>189</v>
      </c>
      <c r="D3" s="141" t="s">
        <v>190</v>
      </c>
      <c r="E3" s="1311" t="s">
        <v>191</v>
      </c>
      <c r="F3" s="1313" t="s">
        <v>173</v>
      </c>
      <c r="G3" s="1315" t="s">
        <v>38</v>
      </c>
      <c r="H3" s="49"/>
      <c r="I3" s="50"/>
      <c r="J3" s="51"/>
      <c r="L3" s="52"/>
      <c r="M3" s="49"/>
      <c r="N3" s="53"/>
      <c r="O3" s="54"/>
      <c r="P3" s="55"/>
      <c r="W3" s="17"/>
    </row>
    <row r="4" spans="1:23" ht="19.5" thickBot="1">
      <c r="A4" s="1308"/>
      <c r="B4" s="1310"/>
      <c r="C4" s="142" t="s">
        <v>39</v>
      </c>
      <c r="D4" s="184">
        <f>'03月現金入出金表'!G37</f>
        <v>0</v>
      </c>
      <c r="E4" s="1312"/>
      <c r="F4" s="1314"/>
      <c r="G4" s="1316"/>
      <c r="H4" s="49"/>
      <c r="I4" s="50"/>
      <c r="J4" s="51"/>
      <c r="L4" s="52"/>
      <c r="M4" s="49"/>
      <c r="N4" s="53"/>
      <c r="O4" s="54"/>
      <c r="P4" s="55"/>
      <c r="W4" s="17"/>
    </row>
    <row r="5" spans="1:23" ht="18.75">
      <c r="A5" s="143">
        <v>44287</v>
      </c>
      <c r="B5" s="1058" t="s">
        <v>84</v>
      </c>
      <c r="C5" s="1264"/>
      <c r="D5" s="1265"/>
      <c r="E5" s="1264"/>
      <c r="F5" s="1265"/>
      <c r="G5" s="145">
        <f>D5-F5</f>
        <v>0</v>
      </c>
      <c r="H5" s="49"/>
      <c r="I5" s="59"/>
      <c r="J5" s="51"/>
      <c r="L5" s="52"/>
      <c r="M5" s="49"/>
      <c r="N5" s="53"/>
      <c r="O5" s="54"/>
      <c r="P5" s="55"/>
      <c r="W5" s="17"/>
    </row>
    <row r="6" spans="1:23" ht="18.75">
      <c r="A6" s="143">
        <v>44288</v>
      </c>
      <c r="B6" s="1058" t="s">
        <v>63</v>
      </c>
      <c r="C6" s="1266"/>
      <c r="D6" s="1267"/>
      <c r="E6" s="1266"/>
      <c r="F6" s="1267"/>
      <c r="G6" s="145">
        <f>D6-F6</f>
        <v>0</v>
      </c>
      <c r="H6" s="49"/>
      <c r="I6" s="50"/>
      <c r="J6" s="51"/>
      <c r="L6" s="52"/>
      <c r="M6" s="49"/>
      <c r="N6" s="53"/>
      <c r="O6" s="54"/>
      <c r="P6" s="55"/>
      <c r="W6" s="17"/>
    </row>
    <row r="7" spans="1:23" ht="18.75">
      <c r="A7" s="185">
        <v>44289</v>
      </c>
      <c r="B7" s="1059" t="s">
        <v>45</v>
      </c>
      <c r="C7" s="1266"/>
      <c r="D7" s="1267"/>
      <c r="E7" s="1266"/>
      <c r="F7" s="1267"/>
      <c r="G7" s="145">
        <f aca="true" t="shared" si="0" ref="G7:G34">D7-F7</f>
        <v>0</v>
      </c>
      <c r="H7" s="49"/>
      <c r="I7" s="50"/>
      <c r="J7" s="51"/>
      <c r="L7" s="52"/>
      <c r="M7" s="49"/>
      <c r="N7" s="53"/>
      <c r="O7" s="54"/>
      <c r="P7" s="55"/>
      <c r="W7" s="17"/>
    </row>
    <row r="8" spans="1:23" ht="18.75">
      <c r="A8" s="186">
        <v>44290</v>
      </c>
      <c r="B8" s="1060" t="s">
        <v>46</v>
      </c>
      <c r="C8" s="1266"/>
      <c r="D8" s="1267"/>
      <c r="E8" s="1266"/>
      <c r="F8" s="1267"/>
      <c r="G8" s="145">
        <f t="shared" si="0"/>
        <v>0</v>
      </c>
      <c r="H8" s="49"/>
      <c r="I8" s="50"/>
      <c r="J8" s="51"/>
      <c r="L8" s="52"/>
      <c r="M8" s="49"/>
      <c r="N8" s="53"/>
      <c r="O8" s="54"/>
      <c r="P8" s="55"/>
      <c r="W8" s="17"/>
    </row>
    <row r="9" spans="1:23" ht="18.75">
      <c r="A9" s="143">
        <v>44291</v>
      </c>
      <c r="B9" s="1058" t="s">
        <v>47</v>
      </c>
      <c r="C9" s="1266"/>
      <c r="D9" s="1267"/>
      <c r="E9" s="1266"/>
      <c r="F9" s="1267"/>
      <c r="G9" s="145">
        <f t="shared" si="0"/>
        <v>0</v>
      </c>
      <c r="H9" s="49"/>
      <c r="I9" s="50"/>
      <c r="J9" s="51"/>
      <c r="L9" s="52"/>
      <c r="M9" s="49"/>
      <c r="N9" s="53"/>
      <c r="O9" s="54"/>
      <c r="P9" s="55"/>
      <c r="W9" s="17"/>
    </row>
    <row r="10" spans="1:23" ht="18.75">
      <c r="A10" s="143">
        <v>44292</v>
      </c>
      <c r="B10" s="1058" t="s">
        <v>41</v>
      </c>
      <c r="C10" s="1266"/>
      <c r="D10" s="1267"/>
      <c r="E10" s="1266"/>
      <c r="F10" s="1267"/>
      <c r="G10" s="145">
        <f t="shared" si="0"/>
        <v>0</v>
      </c>
      <c r="H10" s="49"/>
      <c r="I10" s="50"/>
      <c r="J10" s="51"/>
      <c r="L10" s="52"/>
      <c r="M10" s="49"/>
      <c r="N10" s="53"/>
      <c r="O10" s="54"/>
      <c r="P10" s="55"/>
      <c r="W10" s="17"/>
    </row>
    <row r="11" spans="1:23" ht="18.75">
      <c r="A11" s="143">
        <v>44293</v>
      </c>
      <c r="B11" s="1058" t="s">
        <v>42</v>
      </c>
      <c r="C11" s="1266"/>
      <c r="D11" s="1267"/>
      <c r="E11" s="1266"/>
      <c r="F11" s="1267"/>
      <c r="G11" s="145">
        <f t="shared" si="0"/>
        <v>0</v>
      </c>
      <c r="H11" s="49"/>
      <c r="I11" s="50"/>
      <c r="J11" s="51"/>
      <c r="L11" s="52"/>
      <c r="M11" s="49"/>
      <c r="N11" s="53"/>
      <c r="O11" s="54"/>
      <c r="P11" s="55"/>
      <c r="W11" s="17"/>
    </row>
    <row r="12" spans="1:23" ht="18.75">
      <c r="A12" s="143">
        <v>44294</v>
      </c>
      <c r="B12" s="1058" t="s">
        <v>43</v>
      </c>
      <c r="C12" s="1266"/>
      <c r="D12" s="1267"/>
      <c r="E12" s="1266"/>
      <c r="F12" s="1267"/>
      <c r="G12" s="145">
        <f t="shared" si="0"/>
        <v>0</v>
      </c>
      <c r="H12" s="49"/>
      <c r="I12" s="50"/>
      <c r="J12" s="51"/>
      <c r="L12" s="52"/>
      <c r="M12" s="49"/>
      <c r="N12" s="53"/>
      <c r="O12" s="54"/>
      <c r="P12" s="55"/>
      <c r="W12" s="17"/>
    </row>
    <row r="13" spans="1:23" ht="18.75">
      <c r="A13" s="143">
        <v>44295</v>
      </c>
      <c r="B13" s="1058" t="s">
        <v>44</v>
      </c>
      <c r="C13" s="1266"/>
      <c r="D13" s="1267"/>
      <c r="E13" s="1266"/>
      <c r="F13" s="1267"/>
      <c r="G13" s="145">
        <f t="shared" si="0"/>
        <v>0</v>
      </c>
      <c r="H13" s="49"/>
      <c r="I13" s="50"/>
      <c r="J13" s="51"/>
      <c r="L13" s="52"/>
      <c r="M13" s="49"/>
      <c r="N13" s="53"/>
      <c r="O13" s="54"/>
      <c r="P13" s="55"/>
      <c r="W13" s="17"/>
    </row>
    <row r="14" spans="1:23" ht="18.75">
      <c r="A14" s="185">
        <v>44296</v>
      </c>
      <c r="B14" s="1059" t="s">
        <v>45</v>
      </c>
      <c r="C14" s="1266"/>
      <c r="D14" s="1267"/>
      <c r="E14" s="1266"/>
      <c r="F14" s="1267"/>
      <c r="G14" s="145">
        <f t="shared" si="0"/>
        <v>0</v>
      </c>
      <c r="H14" s="49"/>
      <c r="I14" s="50"/>
      <c r="J14" s="51"/>
      <c r="L14" s="52"/>
      <c r="M14" s="49"/>
      <c r="N14" s="53"/>
      <c r="O14" s="54"/>
      <c r="P14" s="55"/>
      <c r="W14" s="17"/>
    </row>
    <row r="15" spans="1:23" ht="18.75">
      <c r="A15" s="186">
        <v>44297</v>
      </c>
      <c r="B15" s="1060" t="s">
        <v>46</v>
      </c>
      <c r="C15" s="1266"/>
      <c r="D15" s="1267"/>
      <c r="E15" s="1266"/>
      <c r="F15" s="1267"/>
      <c r="G15" s="145">
        <f t="shared" si="0"/>
        <v>0</v>
      </c>
      <c r="H15" s="49"/>
      <c r="I15" s="50"/>
      <c r="J15" s="51"/>
      <c r="L15" s="52"/>
      <c r="M15" s="49"/>
      <c r="N15" s="53"/>
      <c r="O15" s="54"/>
      <c r="P15" s="55"/>
      <c r="W15" s="17"/>
    </row>
    <row r="16" spans="1:23" ht="18.75">
      <c r="A16" s="143">
        <v>44298</v>
      </c>
      <c r="B16" s="1058" t="s">
        <v>47</v>
      </c>
      <c r="C16" s="1266"/>
      <c r="D16" s="1267"/>
      <c r="E16" s="1266"/>
      <c r="F16" s="1267"/>
      <c r="G16" s="145">
        <f t="shared" si="0"/>
        <v>0</v>
      </c>
      <c r="H16" s="49"/>
      <c r="I16" s="50"/>
      <c r="J16" s="51"/>
      <c r="L16" s="52"/>
      <c r="M16" s="49"/>
      <c r="N16" s="53"/>
      <c r="O16" s="54"/>
      <c r="P16" s="55"/>
      <c r="W16" s="17"/>
    </row>
    <row r="17" spans="1:23" ht="18.75">
      <c r="A17" s="143">
        <v>44299</v>
      </c>
      <c r="B17" s="1058" t="s">
        <v>41</v>
      </c>
      <c r="C17" s="1266"/>
      <c r="D17" s="1267"/>
      <c r="E17" s="1266"/>
      <c r="F17" s="1267"/>
      <c r="G17" s="145">
        <f t="shared" si="0"/>
        <v>0</v>
      </c>
      <c r="H17" s="49"/>
      <c r="I17" s="50"/>
      <c r="J17" s="51"/>
      <c r="L17" s="52"/>
      <c r="M17" s="49"/>
      <c r="N17" s="53"/>
      <c r="O17" s="54"/>
      <c r="P17" s="55"/>
      <c r="W17" s="17"/>
    </row>
    <row r="18" spans="1:23" ht="18.75">
      <c r="A18" s="143">
        <v>44300</v>
      </c>
      <c r="B18" s="1058" t="s">
        <v>42</v>
      </c>
      <c r="C18" s="1266"/>
      <c r="D18" s="1267"/>
      <c r="E18" s="1266"/>
      <c r="F18" s="1267"/>
      <c r="G18" s="145">
        <f t="shared" si="0"/>
        <v>0</v>
      </c>
      <c r="H18" s="49"/>
      <c r="I18" s="50"/>
      <c r="J18" s="51"/>
      <c r="L18" s="52"/>
      <c r="M18" s="49"/>
      <c r="N18" s="53"/>
      <c r="O18" s="54"/>
      <c r="P18" s="55"/>
      <c r="W18" s="17"/>
    </row>
    <row r="19" spans="1:23" ht="18.75">
      <c r="A19" s="143">
        <v>44301</v>
      </c>
      <c r="B19" s="1058" t="s">
        <v>43</v>
      </c>
      <c r="C19" s="1266"/>
      <c r="D19" s="1267"/>
      <c r="E19" s="1266"/>
      <c r="F19" s="1267"/>
      <c r="G19" s="145">
        <f t="shared" si="0"/>
        <v>0</v>
      </c>
      <c r="H19" s="49"/>
      <c r="I19" s="50"/>
      <c r="J19" s="51"/>
      <c r="L19" s="52"/>
      <c r="M19" s="49"/>
      <c r="N19" s="53"/>
      <c r="O19" s="54"/>
      <c r="P19" s="55"/>
      <c r="W19" s="17"/>
    </row>
    <row r="20" spans="1:23" ht="18.75">
      <c r="A20" s="143">
        <v>44302</v>
      </c>
      <c r="B20" s="1058" t="s">
        <v>44</v>
      </c>
      <c r="C20" s="1266"/>
      <c r="D20" s="1267"/>
      <c r="E20" s="1266"/>
      <c r="F20" s="1267"/>
      <c r="G20" s="145">
        <f t="shared" si="0"/>
        <v>0</v>
      </c>
      <c r="H20" s="49"/>
      <c r="I20" s="50"/>
      <c r="J20" s="51"/>
      <c r="L20" s="52"/>
      <c r="M20" s="49"/>
      <c r="N20" s="53"/>
      <c r="O20" s="54"/>
      <c r="P20" s="55"/>
      <c r="W20" s="17"/>
    </row>
    <row r="21" spans="1:23" ht="18.75">
      <c r="A21" s="185">
        <v>44303</v>
      </c>
      <c r="B21" s="1059" t="s">
        <v>45</v>
      </c>
      <c r="C21" s="1266"/>
      <c r="D21" s="1267"/>
      <c r="E21" s="1266"/>
      <c r="F21" s="1267"/>
      <c r="G21" s="145">
        <f t="shared" si="0"/>
        <v>0</v>
      </c>
      <c r="H21" s="49"/>
      <c r="I21" s="50"/>
      <c r="J21" s="51"/>
      <c r="L21" s="52"/>
      <c r="M21" s="49"/>
      <c r="N21" s="53"/>
      <c r="O21" s="54"/>
      <c r="P21" s="55"/>
      <c r="W21" s="17"/>
    </row>
    <row r="22" spans="1:23" ht="18.75">
      <c r="A22" s="186">
        <v>44304</v>
      </c>
      <c r="B22" s="1060" t="s">
        <v>46</v>
      </c>
      <c r="C22" s="1266"/>
      <c r="D22" s="1267"/>
      <c r="E22" s="1266"/>
      <c r="F22" s="1267"/>
      <c r="G22" s="145">
        <f t="shared" si="0"/>
        <v>0</v>
      </c>
      <c r="H22" s="49"/>
      <c r="I22" s="50"/>
      <c r="J22" s="51"/>
      <c r="L22" s="52"/>
      <c r="M22" s="49"/>
      <c r="N22" s="53"/>
      <c r="O22" s="54"/>
      <c r="P22" s="55"/>
      <c r="W22" s="17"/>
    </row>
    <row r="23" spans="1:23" ht="18.75">
      <c r="A23" s="143">
        <v>44305</v>
      </c>
      <c r="B23" s="1058" t="s">
        <v>47</v>
      </c>
      <c r="C23" s="1266"/>
      <c r="D23" s="1267"/>
      <c r="E23" s="1266"/>
      <c r="F23" s="1267"/>
      <c r="G23" s="145">
        <f t="shared" si="0"/>
        <v>0</v>
      </c>
      <c r="H23" s="49"/>
      <c r="I23" s="50"/>
      <c r="J23" s="51"/>
      <c r="L23" s="52"/>
      <c r="M23" s="49"/>
      <c r="N23" s="53"/>
      <c r="O23" s="54"/>
      <c r="P23" s="55"/>
      <c r="W23" s="17"/>
    </row>
    <row r="24" spans="1:23" ht="18.75">
      <c r="A24" s="143">
        <v>44306</v>
      </c>
      <c r="B24" s="1058" t="s">
        <v>41</v>
      </c>
      <c r="C24" s="1266"/>
      <c r="D24" s="1267"/>
      <c r="E24" s="1266"/>
      <c r="F24" s="1267"/>
      <c r="G24" s="145">
        <f t="shared" si="0"/>
        <v>0</v>
      </c>
      <c r="H24" s="49"/>
      <c r="I24" s="50"/>
      <c r="J24" s="51"/>
      <c r="L24" s="52"/>
      <c r="M24" s="49"/>
      <c r="N24" s="53"/>
      <c r="O24" s="54"/>
      <c r="P24" s="55"/>
      <c r="W24" s="17"/>
    </row>
    <row r="25" spans="1:23" ht="18.75">
      <c r="A25" s="143">
        <v>44307</v>
      </c>
      <c r="B25" s="1058" t="s">
        <v>42</v>
      </c>
      <c r="C25" s="1266"/>
      <c r="D25" s="1267"/>
      <c r="E25" s="1266"/>
      <c r="F25" s="1267"/>
      <c r="G25" s="145">
        <f t="shared" si="0"/>
        <v>0</v>
      </c>
      <c r="H25" s="49"/>
      <c r="I25" s="50"/>
      <c r="J25" s="51"/>
      <c r="L25" s="52"/>
      <c r="M25" s="49"/>
      <c r="N25" s="53"/>
      <c r="O25" s="54"/>
      <c r="P25" s="55"/>
      <c r="W25" s="17"/>
    </row>
    <row r="26" spans="1:23" ht="18.75">
      <c r="A26" s="143">
        <v>44308</v>
      </c>
      <c r="B26" s="1058" t="s">
        <v>43</v>
      </c>
      <c r="C26" s="1266"/>
      <c r="D26" s="1267"/>
      <c r="E26" s="1266"/>
      <c r="F26" s="1267"/>
      <c r="G26" s="145">
        <f t="shared" si="0"/>
        <v>0</v>
      </c>
      <c r="H26" s="49"/>
      <c r="I26" s="50"/>
      <c r="J26" s="51"/>
      <c r="L26" s="52"/>
      <c r="M26" s="49"/>
      <c r="N26" s="53"/>
      <c r="O26" s="54"/>
      <c r="P26" s="55"/>
      <c r="W26" s="17"/>
    </row>
    <row r="27" spans="1:23" ht="18.75">
      <c r="A27" s="143">
        <v>44309</v>
      </c>
      <c r="B27" s="1058" t="s">
        <v>44</v>
      </c>
      <c r="C27" s="1266"/>
      <c r="D27" s="1267"/>
      <c r="E27" s="1266"/>
      <c r="F27" s="1267"/>
      <c r="G27" s="145">
        <f t="shared" si="0"/>
        <v>0</v>
      </c>
      <c r="H27" s="49"/>
      <c r="I27" s="50"/>
      <c r="J27" s="51"/>
      <c r="L27" s="52"/>
      <c r="M27" s="49"/>
      <c r="N27" s="53"/>
      <c r="O27" s="54"/>
      <c r="P27" s="55"/>
      <c r="W27" s="17"/>
    </row>
    <row r="28" spans="1:23" ht="18.75">
      <c r="A28" s="185">
        <v>44310</v>
      </c>
      <c r="B28" s="1059" t="s">
        <v>45</v>
      </c>
      <c r="C28" s="1266"/>
      <c r="D28" s="1267"/>
      <c r="E28" s="1266"/>
      <c r="F28" s="1267"/>
      <c r="G28" s="145">
        <f t="shared" si="0"/>
        <v>0</v>
      </c>
      <c r="H28" s="49"/>
      <c r="I28" s="50"/>
      <c r="J28" s="51"/>
      <c r="L28" s="52"/>
      <c r="M28" s="49"/>
      <c r="N28" s="53"/>
      <c r="O28" s="54"/>
      <c r="P28" s="55"/>
      <c r="W28" s="17"/>
    </row>
    <row r="29" spans="1:23" ht="18.75">
      <c r="A29" s="186">
        <v>44311</v>
      </c>
      <c r="B29" s="1060" t="s">
        <v>46</v>
      </c>
      <c r="C29" s="1266"/>
      <c r="D29" s="1267"/>
      <c r="E29" s="1266"/>
      <c r="F29" s="1267"/>
      <c r="G29" s="145">
        <f t="shared" si="0"/>
        <v>0</v>
      </c>
      <c r="H29" s="49"/>
      <c r="I29" s="50"/>
      <c r="J29" s="51"/>
      <c r="L29" s="52"/>
      <c r="M29" s="49"/>
      <c r="N29" s="53"/>
      <c r="O29" s="54"/>
      <c r="P29" s="55"/>
      <c r="W29" s="17"/>
    </row>
    <row r="30" spans="1:23" ht="18.75">
      <c r="A30" s="143">
        <v>44312</v>
      </c>
      <c r="B30" s="1058" t="s">
        <v>47</v>
      </c>
      <c r="C30" s="1266"/>
      <c r="D30" s="1267"/>
      <c r="E30" s="1266"/>
      <c r="F30" s="1267"/>
      <c r="G30" s="145">
        <f t="shared" si="0"/>
        <v>0</v>
      </c>
      <c r="H30" s="49"/>
      <c r="I30" s="50"/>
      <c r="J30" s="51"/>
      <c r="L30" s="52"/>
      <c r="M30" s="49"/>
      <c r="N30" s="53"/>
      <c r="O30" s="54"/>
      <c r="P30" s="55"/>
      <c r="W30" s="17"/>
    </row>
    <row r="31" spans="1:23" ht="18.75">
      <c r="A31" s="143">
        <v>44313</v>
      </c>
      <c r="B31" s="1058" t="s">
        <v>41</v>
      </c>
      <c r="C31" s="1266"/>
      <c r="D31" s="1267"/>
      <c r="E31" s="1266"/>
      <c r="F31" s="1267"/>
      <c r="G31" s="145">
        <f t="shared" si="0"/>
        <v>0</v>
      </c>
      <c r="H31" s="49"/>
      <c r="I31" s="50"/>
      <c r="J31" s="51"/>
      <c r="L31" s="52"/>
      <c r="M31" s="49"/>
      <c r="N31" s="53"/>
      <c r="O31" s="54"/>
      <c r="P31" s="55"/>
      <c r="W31" s="17"/>
    </row>
    <row r="32" spans="1:23" ht="18.75">
      <c r="A32" s="143">
        <v>44314</v>
      </c>
      <c r="B32" s="1058" t="s">
        <v>42</v>
      </c>
      <c r="C32" s="1266"/>
      <c r="D32" s="1267"/>
      <c r="E32" s="1266"/>
      <c r="F32" s="1267"/>
      <c r="G32" s="145">
        <f t="shared" si="0"/>
        <v>0</v>
      </c>
      <c r="H32" s="49"/>
      <c r="I32" s="50"/>
      <c r="J32" s="51"/>
      <c r="L32" s="52"/>
      <c r="M32" s="49"/>
      <c r="N32" s="53"/>
      <c r="O32" s="54"/>
      <c r="P32" s="55"/>
      <c r="W32" s="17"/>
    </row>
    <row r="33" spans="1:23" ht="18.75">
      <c r="A33" s="186">
        <v>44315</v>
      </c>
      <c r="B33" s="1060" t="s">
        <v>43</v>
      </c>
      <c r="C33" s="1266" t="s">
        <v>195</v>
      </c>
      <c r="D33" s="1267"/>
      <c r="E33" s="1266"/>
      <c r="F33" s="1267"/>
      <c r="G33" s="145">
        <f t="shared" si="0"/>
        <v>0</v>
      </c>
      <c r="H33" s="49"/>
      <c r="I33" s="50"/>
      <c r="J33" s="51"/>
      <c r="L33" s="52"/>
      <c r="M33" s="49"/>
      <c r="N33" s="53"/>
      <c r="O33" s="54"/>
      <c r="P33" s="55"/>
      <c r="W33" s="17"/>
    </row>
    <row r="34" spans="1:23" ht="18.75">
      <c r="A34" s="143">
        <v>44316</v>
      </c>
      <c r="B34" s="1058" t="s">
        <v>44</v>
      </c>
      <c r="C34" s="1266"/>
      <c r="D34" s="1267"/>
      <c r="E34" s="1266"/>
      <c r="F34" s="1267"/>
      <c r="G34" s="145">
        <f t="shared" si="0"/>
        <v>0</v>
      </c>
      <c r="H34" s="49"/>
      <c r="I34" s="50"/>
      <c r="J34" s="51"/>
      <c r="L34" s="52"/>
      <c r="M34" s="49"/>
      <c r="N34" s="53"/>
      <c r="O34" s="54"/>
      <c r="P34" s="55"/>
      <c r="W34" s="17"/>
    </row>
    <row r="35" spans="1:23" ht="19.5" thickBot="1">
      <c r="A35" s="152"/>
      <c r="B35" s="1062"/>
      <c r="C35" s="1268"/>
      <c r="D35" s="1269"/>
      <c r="E35" s="1268"/>
      <c r="F35" s="1269"/>
      <c r="G35" s="154"/>
      <c r="H35" s="49"/>
      <c r="I35" s="50"/>
      <c r="J35" s="51"/>
      <c r="L35" s="52"/>
      <c r="M35" s="49"/>
      <c r="N35" s="53"/>
      <c r="O35" s="54"/>
      <c r="P35" s="55"/>
      <c r="W35" s="17"/>
    </row>
    <row r="36" spans="1:23" ht="19.5" thickBot="1">
      <c r="A36" s="155"/>
      <c r="B36" s="156"/>
      <c r="C36" s="157" t="s">
        <v>174</v>
      </c>
      <c r="D36" s="158">
        <f>SUM(D5:D35)</f>
        <v>0</v>
      </c>
      <c r="E36" s="939" t="s">
        <v>175</v>
      </c>
      <c r="F36" s="940">
        <f>SUM(F5:F35)</f>
        <v>0</v>
      </c>
      <c r="G36" s="282">
        <f>SUM(G5:G35)</f>
        <v>0</v>
      </c>
      <c r="H36" s="49"/>
      <c r="I36" s="50"/>
      <c r="J36" s="51"/>
      <c r="L36" s="52"/>
      <c r="M36" s="49"/>
      <c r="N36" s="53"/>
      <c r="O36" s="54"/>
      <c r="P36" s="55"/>
      <c r="W36" s="17"/>
    </row>
    <row r="37" spans="1:25" s="105" customFormat="1" ht="39" customHeight="1" thickBot="1">
      <c r="A37" s="159"/>
      <c r="B37" s="160"/>
      <c r="C37" s="161" t="s">
        <v>176</v>
      </c>
      <c r="D37" s="162">
        <f>D4+D36</f>
        <v>0</v>
      </c>
      <c r="E37" s="284" t="s">
        <v>193</v>
      </c>
      <c r="F37" s="285">
        <f>F36</f>
        <v>0</v>
      </c>
      <c r="G37" s="287">
        <f>D37-F37</f>
        <v>0</v>
      </c>
      <c r="H37" s="102"/>
      <c r="I37" s="103"/>
      <c r="J37" s="104"/>
      <c r="L37" s="106"/>
      <c r="M37" s="102"/>
      <c r="N37" s="107"/>
      <c r="O37" s="108"/>
      <c r="P37" s="109"/>
      <c r="Q37" s="110"/>
      <c r="R37" s="111"/>
      <c r="S37" s="112"/>
      <c r="T37" s="113"/>
      <c r="U37" s="114"/>
      <c r="V37" s="115"/>
      <c r="W37" s="116"/>
      <c r="X37" s="116"/>
      <c r="Y37" s="116"/>
    </row>
    <row r="38" ht="19.5" thickBot="1">
      <c r="G38" s="286" t="s">
        <v>89</v>
      </c>
    </row>
  </sheetData>
  <sheetProtection sheet="1" objects="1" scenarios="1"/>
  <mergeCells count="6">
    <mergeCell ref="A1:G1"/>
    <mergeCell ref="A3:A4"/>
    <mergeCell ref="B3:B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E5FFFF"/>
    <pageSetUpPr fitToPage="1"/>
  </sheetPr>
  <dimension ref="A1:Z61"/>
  <sheetViews>
    <sheetView zoomScalePageLayoutView="0" workbookViewId="0" topLeftCell="A1">
      <pane ySplit="3" topLeftCell="A4" activePane="bottomLeft" state="frozen"/>
      <selection pane="topLeft" activeCell="A12" sqref="A12:B12"/>
      <selection pane="bottomLeft" activeCell="A1" sqref="A1:G1"/>
    </sheetView>
  </sheetViews>
  <sheetFormatPr defaultColWidth="9.140625" defaultRowHeight="15"/>
  <cols>
    <col min="1" max="1" width="39.57421875" style="1" customWidth="1"/>
    <col min="2" max="2" width="15.57421875" style="2" customWidth="1"/>
    <col min="3" max="4" width="15.57421875" style="8" customWidth="1"/>
    <col min="5" max="5" width="15.57421875" style="4" customWidth="1"/>
    <col min="6" max="6" width="15.57421875" style="5" customWidth="1"/>
    <col min="7" max="7" width="16.140625" style="1" customWidth="1"/>
    <col min="8" max="8" width="18.421875" style="1" customWidth="1"/>
    <col min="9" max="16384" width="9.00390625" style="1" customWidth="1"/>
  </cols>
  <sheetData>
    <row r="1" spans="1:7" ht="38.25" customHeight="1">
      <c r="A1" s="1289" t="s">
        <v>90</v>
      </c>
      <c r="B1" s="1289"/>
      <c r="C1" s="1289"/>
      <c r="D1" s="1289"/>
      <c r="E1" s="1289"/>
      <c r="F1" s="1289"/>
      <c r="G1" s="1289"/>
    </row>
    <row r="2" spans="1:8" ht="21" customHeight="1">
      <c r="A2" s="1290" t="s">
        <v>2</v>
      </c>
      <c r="B2" s="1290"/>
      <c r="C2" s="1290"/>
      <c r="D2" s="1290"/>
      <c r="E2" s="1290"/>
      <c r="F2" s="1290"/>
      <c r="G2" s="1290"/>
      <c r="H2" s="3"/>
    </row>
    <row r="3" spans="1:8" ht="18" customHeight="1">
      <c r="A3" s="9" t="s">
        <v>91</v>
      </c>
      <c r="B3" s="288"/>
      <c r="C3" s="288"/>
      <c r="D3" s="288"/>
      <c r="E3" s="288"/>
      <c r="F3" s="13" t="s">
        <v>7</v>
      </c>
      <c r="G3" s="167">
        <f ca="1">NOW()</f>
        <v>44276.03434050926</v>
      </c>
      <c r="H3" s="3"/>
    </row>
    <row r="4" spans="1:8" ht="36.75" customHeight="1">
      <c r="A4" s="197" t="s">
        <v>186</v>
      </c>
      <c r="B4" s="189"/>
      <c r="C4" s="1"/>
      <c r="D4" s="189"/>
      <c r="E4" s="189"/>
      <c r="F4" s="189"/>
      <c r="H4" s="3"/>
    </row>
    <row r="5" spans="1:26" s="33" customFormat="1" ht="18" customHeight="1" thickBot="1">
      <c r="A5" s="9"/>
      <c r="B5" s="208"/>
      <c r="D5" s="13"/>
      <c r="G5" s="12" t="s">
        <v>6</v>
      </c>
      <c r="I5" s="14"/>
      <c r="J5" s="209"/>
      <c r="K5" s="210"/>
      <c r="M5" s="211"/>
      <c r="N5" s="18"/>
      <c r="O5" s="212"/>
      <c r="P5" s="20"/>
      <c r="Q5" s="21"/>
      <c r="R5" s="18"/>
      <c r="S5" s="20"/>
      <c r="T5" s="22"/>
      <c r="U5" s="23"/>
      <c r="V5" s="24"/>
      <c r="W5" s="25"/>
      <c r="X5" s="211"/>
      <c r="Y5" s="211"/>
      <c r="Z5" s="211"/>
    </row>
    <row r="6" spans="1:8" s="7" customFormat="1" ht="42" customHeight="1" thickBot="1">
      <c r="A6" s="1292" t="s">
        <v>187</v>
      </c>
      <c r="B6" s="1293"/>
      <c r="C6" s="26" t="s">
        <v>8</v>
      </c>
      <c r="D6" s="27" t="s">
        <v>183</v>
      </c>
      <c r="E6" s="28" t="s">
        <v>3</v>
      </c>
      <c r="F6" s="29" t="s">
        <v>9</v>
      </c>
      <c r="G6" s="30" t="s">
        <v>4</v>
      </c>
      <c r="H6" s="6"/>
    </row>
    <row r="7" spans="1:7" ht="33" customHeight="1">
      <c r="A7" s="928" t="str">
        <f>'04月統合家計簿'!A7</f>
        <v>○○銀行　１</v>
      </c>
      <c r="B7" s="1054"/>
      <c r="C7" s="348">
        <f>'04月統合家計簿'!G7</f>
        <v>0</v>
      </c>
      <c r="D7" s="168">
        <f>'05月銀行口座入出金表'!A7-'05月銀行口座入出金表'!C5</f>
        <v>0</v>
      </c>
      <c r="E7" s="164">
        <f>'05月銀行口座入出金表'!F5+'05月銀行口座入出金表'!F6+'05月銀行口座入出金表'!F7+'05月銀行口座入出金表'!F8+'05月銀行口座入出金表'!F9</f>
        <v>0</v>
      </c>
      <c r="F7" s="165">
        <f>'05月銀行口座入出金表'!I5+'05月銀行口座入出金表'!I6+'05月銀行口座入出金表'!I7+'05月銀行口座入出金表'!I8+'05月銀行口座入出金表'!I9</f>
        <v>0</v>
      </c>
      <c r="G7" s="166">
        <f aca="true" t="shared" si="0" ref="G7:G16">C7-D7+E7-F7</f>
        <v>0</v>
      </c>
    </row>
    <row r="8" spans="1:7" ht="33" customHeight="1">
      <c r="A8" s="929" t="str">
        <f>'04月統合家計簿'!A8</f>
        <v>○○銀行　２</v>
      </c>
      <c r="B8" s="1055"/>
      <c r="C8" s="349">
        <f>'04月統合家計簿'!G8</f>
        <v>0</v>
      </c>
      <c r="D8" s="168">
        <f>'05月銀行口座入出金表'!A12-'05月銀行口座入出金表'!C10</f>
        <v>0</v>
      </c>
      <c r="E8" s="173">
        <f>'05月銀行口座入出金表'!F10+'05月銀行口座入出金表'!F11+'05月銀行口座入出金表'!F12+'05月銀行口座入出金表'!F13+'05月銀行口座入出金表'!F14</f>
        <v>0</v>
      </c>
      <c r="F8" s="174">
        <f>'05月銀行口座入出金表'!I10+'05月銀行口座入出金表'!I11+'05月銀行口座入出金表'!I12+'05月銀行口座入出金表'!I13+'05月銀行口座入出金表'!I14</f>
        <v>0</v>
      </c>
      <c r="G8" s="171">
        <f t="shared" si="0"/>
        <v>0</v>
      </c>
    </row>
    <row r="9" spans="1:7" ht="33" customHeight="1">
      <c r="A9" s="929" t="str">
        <f>'04月統合家計簿'!A9</f>
        <v>○○銀行　３</v>
      </c>
      <c r="B9" s="1055"/>
      <c r="C9" s="349">
        <f>'04月統合家計簿'!G9</f>
        <v>0</v>
      </c>
      <c r="D9" s="168">
        <f>'05月銀行口座入出金表'!A17-'05月銀行口座入出金表'!C15</f>
        <v>0</v>
      </c>
      <c r="E9" s="173">
        <f>'05月銀行口座入出金表'!F15+'05月銀行口座入出金表'!F16+'05月銀行口座入出金表'!F17+'05月銀行口座入出金表'!F18+'05月銀行口座入出金表'!F19</f>
        <v>0</v>
      </c>
      <c r="F9" s="174">
        <f>'05月銀行口座入出金表'!I15+'05月銀行口座入出金表'!I16+'05月銀行口座入出金表'!I17+'05月銀行口座入出金表'!I18+'05月銀行口座入出金表'!I19</f>
        <v>0</v>
      </c>
      <c r="G9" s="171">
        <f t="shared" si="0"/>
        <v>0</v>
      </c>
    </row>
    <row r="10" spans="1:7" ht="33" customHeight="1">
      <c r="A10" s="929" t="str">
        <f>'04月統合家計簿'!A10</f>
        <v>○○銀行　４</v>
      </c>
      <c r="B10" s="1055"/>
      <c r="C10" s="349">
        <f>'04月統合家計簿'!G10</f>
        <v>0</v>
      </c>
      <c r="D10" s="168">
        <f>'05月銀行口座入出金表'!A22-'05月銀行口座入出金表'!C20</f>
        <v>0</v>
      </c>
      <c r="E10" s="173">
        <f>'05月銀行口座入出金表'!F20+'05月銀行口座入出金表'!F21+'05月銀行口座入出金表'!F22+'05月銀行口座入出金表'!F23+'05月銀行口座入出金表'!F24</f>
        <v>0</v>
      </c>
      <c r="F10" s="174">
        <f>'05月銀行口座入出金表'!I20+'05月銀行口座入出金表'!I21+'05月銀行口座入出金表'!I22+'05月銀行口座入出金表'!I23+'05月銀行口座入出金表'!I24</f>
        <v>0</v>
      </c>
      <c r="G10" s="171">
        <f t="shared" si="0"/>
        <v>0</v>
      </c>
    </row>
    <row r="11" spans="1:7" ht="33" customHeight="1">
      <c r="A11" s="929" t="str">
        <f>'04月統合家計簿'!A11</f>
        <v>○○銀行　５</v>
      </c>
      <c r="B11" s="1055"/>
      <c r="C11" s="349">
        <f>'04月統合家計簿'!G11</f>
        <v>0</v>
      </c>
      <c r="D11" s="168">
        <f>'05月銀行口座入出金表'!A27-'05月銀行口座入出金表'!C25</f>
        <v>0</v>
      </c>
      <c r="E11" s="175">
        <f>'05月銀行口座入出金表'!F25+'05月銀行口座入出金表'!F26+'05月銀行口座入出金表'!F27+'05月銀行口座入出金表'!F28+'05月銀行口座入出金表'!F29</f>
        <v>0</v>
      </c>
      <c r="F11" s="174">
        <f>'05月銀行口座入出金表'!I25+'05月銀行口座入出金表'!I26+'05月銀行口座入出金表'!I27+'05月銀行口座入出金表'!I28+'05月銀行口座入出金表'!I29</f>
        <v>0</v>
      </c>
      <c r="G11" s="171">
        <f t="shared" si="0"/>
        <v>0</v>
      </c>
    </row>
    <row r="12" spans="1:7" ht="33" customHeight="1">
      <c r="A12" s="929" t="str">
        <f>'04月統合家計簿'!A12</f>
        <v>○○銀行　６</v>
      </c>
      <c r="B12" s="1055"/>
      <c r="C12" s="349">
        <f>'04月統合家計簿'!G12</f>
        <v>0</v>
      </c>
      <c r="D12" s="168">
        <f>'05月銀行口座入出金表'!A32-'05月銀行口座入出金表'!C30</f>
        <v>0</v>
      </c>
      <c r="E12" s="175">
        <f>'05月銀行口座入出金表'!F30+'05月銀行口座入出金表'!F31+'05月銀行口座入出金表'!F32+'05月銀行口座入出金表'!F33+'05月銀行口座入出金表'!F34</f>
        <v>0</v>
      </c>
      <c r="F12" s="174">
        <f>'05月銀行口座入出金表'!I30+'05月銀行口座入出金表'!I31+'05月銀行口座入出金表'!I32+'05月銀行口座入出金表'!I33+'05月銀行口座入出金表'!I34</f>
        <v>0</v>
      </c>
      <c r="G12" s="171">
        <f t="shared" si="0"/>
        <v>0</v>
      </c>
    </row>
    <row r="13" spans="1:7" ht="33" customHeight="1">
      <c r="A13" s="929" t="str">
        <f>'04月統合家計簿'!A13</f>
        <v>○○銀行　７</v>
      </c>
      <c r="B13" s="1055"/>
      <c r="C13" s="349">
        <f>'04月統合家計簿'!G13</f>
        <v>0</v>
      </c>
      <c r="D13" s="168">
        <f>'05月銀行口座入出金表'!A37-'05月銀行口座入出金表'!C35</f>
        <v>0</v>
      </c>
      <c r="E13" s="175">
        <f>'05月銀行口座入出金表'!F35+'05月銀行口座入出金表'!F36+'05月銀行口座入出金表'!F37+'05月銀行口座入出金表'!F38+'05月銀行口座入出金表'!F39</f>
        <v>0</v>
      </c>
      <c r="F13" s="174">
        <f>'05月銀行口座入出金表'!I35+'05月銀行口座入出金表'!I36+'05月銀行口座入出金表'!I37+'05月銀行口座入出金表'!I38+'05月銀行口座入出金表'!I39</f>
        <v>0</v>
      </c>
      <c r="G13" s="171">
        <f t="shared" si="0"/>
        <v>0</v>
      </c>
    </row>
    <row r="14" spans="1:7" ht="33" customHeight="1">
      <c r="A14" s="929" t="str">
        <f>'04月統合家計簿'!A14</f>
        <v>○○銀行　８</v>
      </c>
      <c r="B14" s="1055"/>
      <c r="C14" s="349">
        <f>'04月統合家計簿'!G14</f>
        <v>0</v>
      </c>
      <c r="D14" s="168">
        <f>'05月銀行口座入出金表'!A42-'05月銀行口座入出金表'!C40</f>
        <v>0</v>
      </c>
      <c r="E14" s="175">
        <f>'05月銀行口座入出金表'!F40+'05月銀行口座入出金表'!F41+'05月銀行口座入出金表'!F42+'05月銀行口座入出金表'!F43+'05月銀行口座入出金表'!F44</f>
        <v>0</v>
      </c>
      <c r="F14" s="174">
        <f>'05月銀行口座入出金表'!I40+'05月銀行口座入出金表'!I41+'05月銀行口座入出金表'!I42+'05月銀行口座入出金表'!I43+'05月銀行口座入出金表'!I44</f>
        <v>0</v>
      </c>
      <c r="G14" s="171">
        <f t="shared" si="0"/>
        <v>0</v>
      </c>
    </row>
    <row r="15" spans="1:7" ht="33" customHeight="1">
      <c r="A15" s="929" t="str">
        <f>'04月統合家計簿'!A15</f>
        <v>○○銀行　９</v>
      </c>
      <c r="B15" s="1055"/>
      <c r="C15" s="349">
        <f>'04月統合家計簿'!G15</f>
        <v>0</v>
      </c>
      <c r="D15" s="168">
        <f>'05月銀行口座入出金表'!A47-'05月銀行口座入出金表'!C45</f>
        <v>0</v>
      </c>
      <c r="E15" s="175">
        <f>'05月銀行口座入出金表'!F45+'05月銀行口座入出金表'!F46+'05月銀行口座入出金表'!F47+'05月銀行口座入出金表'!F48+'05月銀行口座入出金表'!F49</f>
        <v>0</v>
      </c>
      <c r="F15" s="174">
        <f>'05月銀行口座入出金表'!I45+'05月銀行口座入出金表'!I46+'05月銀行口座入出金表'!I47+'05月銀行口座入出金表'!I48+'05月銀行口座入出金表'!I49</f>
        <v>0</v>
      </c>
      <c r="G15" s="171">
        <f t="shared" si="0"/>
        <v>0</v>
      </c>
    </row>
    <row r="16" spans="1:7" ht="33" customHeight="1" thickBot="1">
      <c r="A16" s="929" t="str">
        <f>'04月統合家計簿'!A16</f>
        <v>○○銀行　１０</v>
      </c>
      <c r="B16" s="1056"/>
      <c r="C16" s="350">
        <f>'04月統合家計簿'!G16</f>
        <v>0</v>
      </c>
      <c r="D16" s="170">
        <f>'05月銀行口座入出金表'!A52-'05月銀行口座入出金表'!C50</f>
        <v>0</v>
      </c>
      <c r="E16" s="176">
        <f>'05月銀行口座入出金表'!F50+'05月銀行口座入出金表'!F51+'05月銀行口座入出金表'!F52+'05月銀行口座入出金表'!F53+'05月銀行口座入出金表'!F54</f>
        <v>0</v>
      </c>
      <c r="F16" s="196">
        <f>'05月銀行口座入出金表'!I50+'05月銀行口座入出金表'!I51+'05月銀行口座入出金表'!I52+'05月銀行口座入出金表'!I53+'05月銀行口座入出金表'!I54</f>
        <v>0</v>
      </c>
      <c r="G16" s="172">
        <f t="shared" si="0"/>
        <v>0</v>
      </c>
    </row>
    <row r="17" spans="1:7" ht="36" customHeight="1" thickBot="1">
      <c r="A17" s="930" t="s">
        <v>64</v>
      </c>
      <c r="B17" s="1053"/>
      <c r="C17" s="177">
        <f>'04月現金入出金表'!G37</f>
        <v>0</v>
      </c>
      <c r="D17" s="178"/>
      <c r="E17" s="179">
        <f>'05月現金入出金表'!D36</f>
        <v>0</v>
      </c>
      <c r="F17" s="180">
        <f>'05月現金入出金表'!F37</f>
        <v>0</v>
      </c>
      <c r="G17" s="195">
        <f>C17+E17-F17</f>
        <v>0</v>
      </c>
    </row>
    <row r="18" spans="1:7" ht="42" customHeight="1" thickBot="1">
      <c r="A18" s="931" t="s">
        <v>1</v>
      </c>
      <c r="B18" s="1053"/>
      <c r="C18" s="226">
        <f>SUM(C7:C17)</f>
        <v>0</v>
      </c>
      <c r="D18" s="230">
        <f>SUM(D7:D17)</f>
        <v>0</v>
      </c>
      <c r="E18" s="231">
        <f>SUM(E7:E17)</f>
        <v>0</v>
      </c>
      <c r="F18" s="232">
        <f>SUM(F7:F17)</f>
        <v>0</v>
      </c>
      <c r="G18" s="233">
        <f>C18-D18+E18-F18</f>
        <v>0</v>
      </c>
    </row>
    <row r="19" spans="1:8" ht="36" customHeight="1">
      <c r="A19" s="9"/>
      <c r="B19" s="927"/>
      <c r="C19" s="927"/>
      <c r="D19" s="927"/>
      <c r="E19" s="927"/>
      <c r="F19" s="13"/>
      <c r="G19" s="167"/>
      <c r="H19" s="3"/>
    </row>
    <row r="20" spans="1:8" ht="54" customHeight="1">
      <c r="A20" s="1291" t="s">
        <v>92</v>
      </c>
      <c r="B20" s="1291"/>
      <c r="C20" s="1291"/>
      <c r="D20" s="1291"/>
      <c r="E20" s="1291"/>
      <c r="F20" s="1291"/>
      <c r="G20" s="1291"/>
      <c r="H20" s="191"/>
    </row>
    <row r="21" spans="1:7" ht="42.75" customHeight="1" thickBot="1">
      <c r="A21" s="205" t="s">
        <v>70</v>
      </c>
      <c r="B21" s="203"/>
      <c r="C21" s="203"/>
      <c r="D21" s="214"/>
      <c r="E21" s="215"/>
      <c r="F21" s="216"/>
      <c r="G21" s="217"/>
    </row>
    <row r="22" spans="1:7" ht="42" customHeight="1" thickBot="1">
      <c r="A22" s="1286" t="s">
        <v>67</v>
      </c>
      <c r="B22" s="1287"/>
      <c r="C22" s="1287"/>
      <c r="D22" s="1288"/>
      <c r="E22" s="199" t="s">
        <v>66</v>
      </c>
      <c r="F22" s="199" t="s">
        <v>74</v>
      </c>
      <c r="G22" s="201" t="s">
        <v>93</v>
      </c>
    </row>
    <row r="23" spans="1:7" ht="21" customHeight="1" thickBot="1">
      <c r="A23" s="1298" t="s">
        <v>250</v>
      </c>
      <c r="B23" s="1299"/>
      <c r="C23" s="1299"/>
      <c r="D23" s="1299"/>
      <c r="E23" s="1299"/>
      <c r="F23" s="1300"/>
      <c r="G23" s="1270">
        <f>C18</f>
        <v>0</v>
      </c>
    </row>
    <row r="24" spans="1:7" ht="21" customHeight="1">
      <c r="A24" s="329" t="str">
        <f>'04月統合家計簿'!A24</f>
        <v>年内の入金予定項目明細を記してください</v>
      </c>
      <c r="B24" s="329"/>
      <c r="C24" s="329"/>
      <c r="D24" s="330"/>
      <c r="E24" s="331">
        <v>0</v>
      </c>
      <c r="F24" s="222">
        <f>E24*12</f>
        <v>0</v>
      </c>
      <c r="G24" s="224">
        <f aca="true" t="shared" si="1" ref="G24:G33">E24*8</f>
        <v>0</v>
      </c>
    </row>
    <row r="25" spans="1:7" ht="21" customHeight="1">
      <c r="A25" s="329" t="str">
        <f>'04月統合家計簿'!A25</f>
        <v>年内の入金予定項目明細を記してください</v>
      </c>
      <c r="B25" s="329"/>
      <c r="C25" s="329"/>
      <c r="D25" s="330"/>
      <c r="E25" s="331">
        <v>0</v>
      </c>
      <c r="F25" s="223">
        <f>E25*12</f>
        <v>0</v>
      </c>
      <c r="G25" s="225">
        <f t="shared" si="1"/>
        <v>0</v>
      </c>
    </row>
    <row r="26" spans="1:7" ht="21" customHeight="1">
      <c r="A26" s="329" t="str">
        <f>'04月統合家計簿'!A26</f>
        <v>年内の入金予定項目明細を記してください</v>
      </c>
      <c r="B26" s="329"/>
      <c r="C26" s="329"/>
      <c r="D26" s="330"/>
      <c r="E26" s="331">
        <v>0</v>
      </c>
      <c r="F26" s="223">
        <f aca="true" t="shared" si="2" ref="F26:F33">E26*12</f>
        <v>0</v>
      </c>
      <c r="G26" s="225">
        <f t="shared" si="1"/>
        <v>0</v>
      </c>
    </row>
    <row r="27" spans="1:7" ht="21" customHeight="1">
      <c r="A27" s="329" t="str">
        <f>'04月統合家計簿'!A27</f>
        <v>年内の入金予定項目明細を記してください</v>
      </c>
      <c r="B27" s="329"/>
      <c r="C27" s="329"/>
      <c r="D27" s="330"/>
      <c r="E27" s="331">
        <v>0</v>
      </c>
      <c r="F27" s="223">
        <f t="shared" si="2"/>
        <v>0</v>
      </c>
      <c r="G27" s="225">
        <f t="shared" si="1"/>
        <v>0</v>
      </c>
    </row>
    <row r="28" spans="1:7" ht="21" customHeight="1">
      <c r="A28" s="329" t="str">
        <f>'04月統合家計簿'!A28</f>
        <v>年内の入金予定項目明細を記してください</v>
      </c>
      <c r="B28" s="329"/>
      <c r="C28" s="329"/>
      <c r="D28" s="330"/>
      <c r="E28" s="331">
        <v>0</v>
      </c>
      <c r="F28" s="223">
        <f t="shared" si="2"/>
        <v>0</v>
      </c>
      <c r="G28" s="225">
        <f t="shared" si="1"/>
        <v>0</v>
      </c>
    </row>
    <row r="29" spans="1:7" ht="21" customHeight="1">
      <c r="A29" s="329" t="str">
        <f>'04月統合家計簿'!A29</f>
        <v>年内の入金予定項目明細を記してください</v>
      </c>
      <c r="B29" s="329"/>
      <c r="C29" s="329"/>
      <c r="D29" s="330"/>
      <c r="E29" s="331">
        <v>0</v>
      </c>
      <c r="F29" s="223">
        <f t="shared" si="2"/>
        <v>0</v>
      </c>
      <c r="G29" s="225">
        <f t="shared" si="1"/>
        <v>0</v>
      </c>
    </row>
    <row r="30" spans="1:7" ht="21" customHeight="1">
      <c r="A30" s="329" t="str">
        <f>'04月統合家計簿'!A30</f>
        <v>年内の入金予定項目明細を記してください</v>
      </c>
      <c r="B30" s="332"/>
      <c r="C30" s="332"/>
      <c r="D30" s="333"/>
      <c r="E30" s="331">
        <v>0</v>
      </c>
      <c r="F30" s="223">
        <f t="shared" si="2"/>
        <v>0</v>
      </c>
      <c r="G30" s="225">
        <f t="shared" si="1"/>
        <v>0</v>
      </c>
    </row>
    <row r="31" spans="1:7" ht="21" customHeight="1">
      <c r="A31" s="329" t="str">
        <f>'04月統合家計簿'!A31</f>
        <v>年内の入金予定項目明細を記してください</v>
      </c>
      <c r="B31" s="332"/>
      <c r="C31" s="332"/>
      <c r="D31" s="333"/>
      <c r="E31" s="331">
        <v>0</v>
      </c>
      <c r="F31" s="223">
        <f t="shared" si="2"/>
        <v>0</v>
      </c>
      <c r="G31" s="225">
        <f t="shared" si="1"/>
        <v>0</v>
      </c>
    </row>
    <row r="32" spans="1:7" ht="21" customHeight="1">
      <c r="A32" s="329" t="str">
        <f>'04月統合家計簿'!A32</f>
        <v>年内の入金予定項目明細を記してください</v>
      </c>
      <c r="B32" s="332"/>
      <c r="C32" s="332"/>
      <c r="D32" s="333"/>
      <c r="E32" s="331">
        <v>0</v>
      </c>
      <c r="F32" s="223">
        <f t="shared" si="2"/>
        <v>0</v>
      </c>
      <c r="G32" s="225">
        <f t="shared" si="1"/>
        <v>0</v>
      </c>
    </row>
    <row r="33" spans="1:7" ht="21" customHeight="1" thickBot="1">
      <c r="A33" s="329" t="str">
        <f>'04月統合家計簿'!A33</f>
        <v>年内の入金予定項目明細を記してください</v>
      </c>
      <c r="B33" s="334"/>
      <c r="C33" s="334"/>
      <c r="D33" s="335"/>
      <c r="E33" s="336">
        <v>0</v>
      </c>
      <c r="F33" s="223">
        <f t="shared" si="2"/>
        <v>0</v>
      </c>
      <c r="G33" s="293">
        <f t="shared" si="1"/>
        <v>0</v>
      </c>
    </row>
    <row r="34" spans="1:7" ht="42" customHeight="1" thickBot="1">
      <c r="A34" s="213"/>
      <c r="B34" s="198"/>
      <c r="C34" s="198"/>
      <c r="D34" s="202" t="s">
        <v>72</v>
      </c>
      <c r="E34" s="221">
        <f>SUM(E24:E33)</f>
        <v>0</v>
      </c>
      <c r="F34" s="221">
        <f>SUM(F24:F33)</f>
        <v>0</v>
      </c>
      <c r="G34" s="226">
        <f>SUM(G23:G33)</f>
        <v>0</v>
      </c>
    </row>
    <row r="35" spans="1:8" ht="18" customHeight="1">
      <c r="A35" s="189"/>
      <c r="B35" s="189"/>
      <c r="C35" s="189"/>
      <c r="D35" s="189"/>
      <c r="E35" s="189"/>
      <c r="F35" s="189"/>
      <c r="G35" s="189"/>
      <c r="H35" s="3"/>
    </row>
    <row r="36" spans="1:8" ht="42" customHeight="1" thickBot="1">
      <c r="A36" s="206" t="s">
        <v>71</v>
      </c>
      <c r="B36" s="204"/>
      <c r="C36" s="204"/>
      <c r="D36" s="204"/>
      <c r="E36" s="204"/>
      <c r="F36" s="204"/>
      <c r="G36" s="204"/>
      <c r="H36" s="191"/>
    </row>
    <row r="37" spans="1:8" ht="42" customHeight="1" thickBot="1">
      <c r="A37" s="1286" t="s">
        <v>68</v>
      </c>
      <c r="B37" s="1287"/>
      <c r="C37" s="1287"/>
      <c r="D37" s="1288"/>
      <c r="E37" s="199" t="s">
        <v>66</v>
      </c>
      <c r="F37" s="199" t="s">
        <v>74</v>
      </c>
      <c r="G37" s="201" t="s">
        <v>94</v>
      </c>
      <c r="H37" s="192"/>
    </row>
    <row r="38" spans="1:7" ht="21" customHeight="1">
      <c r="A38" s="329" t="str">
        <f>'04月統合家計簿'!A38</f>
        <v>年内の出金予定項目明細を記してください</v>
      </c>
      <c r="B38" s="337"/>
      <c r="C38" s="337"/>
      <c r="D38" s="338"/>
      <c r="E38" s="339">
        <v>0</v>
      </c>
      <c r="F38" s="222">
        <f>E38*12</f>
        <v>0</v>
      </c>
      <c r="G38" s="224">
        <f>E38*8</f>
        <v>0</v>
      </c>
    </row>
    <row r="39" spans="1:7" ht="21" customHeight="1">
      <c r="A39" s="329" t="str">
        <f>'04月統合家計簿'!A39</f>
        <v>年内の出金予定項目明細を記してください</v>
      </c>
      <c r="B39" s="329"/>
      <c r="C39" s="329"/>
      <c r="D39" s="330"/>
      <c r="E39" s="340">
        <v>0</v>
      </c>
      <c r="F39" s="223">
        <f aca="true" t="shared" si="3" ref="F39:F57">E39*12</f>
        <v>0</v>
      </c>
      <c r="G39" s="225">
        <f>E39*8</f>
        <v>0</v>
      </c>
    </row>
    <row r="40" spans="1:7" ht="21" customHeight="1">
      <c r="A40" s="329" t="str">
        <f>'04月統合家計簿'!A40</f>
        <v>年内の出金予定項目明細を記してください</v>
      </c>
      <c r="B40" s="329"/>
      <c r="C40" s="329"/>
      <c r="D40" s="330"/>
      <c r="E40" s="340">
        <v>0</v>
      </c>
      <c r="F40" s="223">
        <f>E40*12</f>
        <v>0</v>
      </c>
      <c r="G40" s="225">
        <f>E40*8</f>
        <v>0</v>
      </c>
    </row>
    <row r="41" spans="1:7" ht="21" customHeight="1">
      <c r="A41" s="329" t="str">
        <f>'04月統合家計簿'!A41</f>
        <v>年内の出金予定項目明細を記してください</v>
      </c>
      <c r="B41" s="329"/>
      <c r="C41" s="329"/>
      <c r="D41" s="330"/>
      <c r="E41" s="340">
        <v>0</v>
      </c>
      <c r="F41" s="223">
        <f t="shared" si="3"/>
        <v>0</v>
      </c>
      <c r="G41" s="225">
        <f aca="true" t="shared" si="4" ref="G41:G57">E41*8</f>
        <v>0</v>
      </c>
    </row>
    <row r="42" spans="1:7" ht="21" customHeight="1">
      <c r="A42" s="329" t="str">
        <f>'04月統合家計簿'!A42</f>
        <v>年内の出金予定項目明細を記してください</v>
      </c>
      <c r="B42" s="332"/>
      <c r="C42" s="332"/>
      <c r="D42" s="333"/>
      <c r="E42" s="341">
        <v>0</v>
      </c>
      <c r="F42" s="223">
        <f t="shared" si="3"/>
        <v>0</v>
      </c>
      <c r="G42" s="225">
        <f t="shared" si="4"/>
        <v>0</v>
      </c>
    </row>
    <row r="43" spans="1:7" ht="21" customHeight="1">
      <c r="A43" s="329" t="str">
        <f>'04月統合家計簿'!A43</f>
        <v>年内の出金予定項目明細を記してください</v>
      </c>
      <c r="B43" s="332"/>
      <c r="C43" s="332"/>
      <c r="D43" s="333"/>
      <c r="E43" s="341">
        <v>0</v>
      </c>
      <c r="F43" s="223">
        <f>E43*12</f>
        <v>0</v>
      </c>
      <c r="G43" s="225">
        <f t="shared" si="4"/>
        <v>0</v>
      </c>
    </row>
    <row r="44" spans="1:7" ht="21" customHeight="1">
      <c r="A44" s="329" t="str">
        <f>'04月統合家計簿'!A44</f>
        <v>年内の出金予定項目明細を記してください</v>
      </c>
      <c r="B44" s="332"/>
      <c r="C44" s="332"/>
      <c r="D44" s="333"/>
      <c r="E44" s="342">
        <v>0</v>
      </c>
      <c r="F44" s="223">
        <f t="shared" si="3"/>
        <v>0</v>
      </c>
      <c r="G44" s="225">
        <f t="shared" si="4"/>
        <v>0</v>
      </c>
    </row>
    <row r="45" spans="1:7" ht="21" customHeight="1">
      <c r="A45" s="329" t="str">
        <f>'04月統合家計簿'!A45</f>
        <v>年内の出金予定項目明細を記してください</v>
      </c>
      <c r="B45" s="332"/>
      <c r="C45" s="332"/>
      <c r="D45" s="333"/>
      <c r="E45" s="342">
        <v>0</v>
      </c>
      <c r="F45" s="223">
        <f t="shared" si="3"/>
        <v>0</v>
      </c>
      <c r="G45" s="225">
        <f t="shared" si="4"/>
        <v>0</v>
      </c>
    </row>
    <row r="46" spans="1:7" ht="21" customHeight="1">
      <c r="A46" s="329" t="str">
        <f>'04月統合家計簿'!A46</f>
        <v>年内の出金予定項目明細を記してください</v>
      </c>
      <c r="B46" s="332"/>
      <c r="C46" s="332"/>
      <c r="D46" s="332"/>
      <c r="E46" s="343">
        <v>0</v>
      </c>
      <c r="F46" s="223">
        <f t="shared" si="3"/>
        <v>0</v>
      </c>
      <c r="G46" s="225">
        <f t="shared" si="4"/>
        <v>0</v>
      </c>
    </row>
    <row r="47" spans="1:7" ht="21" customHeight="1">
      <c r="A47" s="329" t="str">
        <f>'04月統合家計簿'!A47</f>
        <v>年内の出金予定項目明細を記してください</v>
      </c>
      <c r="B47" s="332"/>
      <c r="C47" s="332"/>
      <c r="D47" s="332"/>
      <c r="E47" s="344">
        <v>0</v>
      </c>
      <c r="F47" s="223">
        <f t="shared" si="3"/>
        <v>0</v>
      </c>
      <c r="G47" s="225">
        <f t="shared" si="4"/>
        <v>0</v>
      </c>
    </row>
    <row r="48" spans="1:7" ht="21" customHeight="1">
      <c r="A48" s="329" t="str">
        <f>'04月統合家計簿'!A48</f>
        <v>年内の出金予定項目明細を記してください</v>
      </c>
      <c r="B48" s="332"/>
      <c r="C48" s="332"/>
      <c r="D48" s="332"/>
      <c r="E48" s="344">
        <v>0</v>
      </c>
      <c r="F48" s="223">
        <f t="shared" si="3"/>
        <v>0</v>
      </c>
      <c r="G48" s="225">
        <f t="shared" si="4"/>
        <v>0</v>
      </c>
    </row>
    <row r="49" spans="1:7" ht="21" customHeight="1">
      <c r="A49" s="329" t="str">
        <f>'04月統合家計簿'!A49</f>
        <v>年内の出金予定項目明細を記してください</v>
      </c>
      <c r="B49" s="332"/>
      <c r="C49" s="332"/>
      <c r="D49" s="332"/>
      <c r="E49" s="343">
        <v>0</v>
      </c>
      <c r="F49" s="223">
        <f t="shared" si="3"/>
        <v>0</v>
      </c>
      <c r="G49" s="225">
        <f t="shared" si="4"/>
        <v>0</v>
      </c>
    </row>
    <row r="50" spans="1:7" ht="21" customHeight="1">
      <c r="A50" s="329" t="str">
        <f>'04月統合家計簿'!A50</f>
        <v>年内の出金予定項目明細を記してください</v>
      </c>
      <c r="B50" s="332"/>
      <c r="C50" s="332"/>
      <c r="D50" s="332"/>
      <c r="E50" s="344">
        <v>0</v>
      </c>
      <c r="F50" s="223">
        <f t="shared" si="3"/>
        <v>0</v>
      </c>
      <c r="G50" s="225">
        <f t="shared" si="4"/>
        <v>0</v>
      </c>
    </row>
    <row r="51" spans="1:7" ht="21" customHeight="1">
      <c r="A51" s="329" t="str">
        <f>'04月統合家計簿'!A51</f>
        <v>年内の出金予定項目明細を記してください</v>
      </c>
      <c r="B51" s="332"/>
      <c r="C51" s="332"/>
      <c r="D51" s="332"/>
      <c r="E51" s="344">
        <v>0</v>
      </c>
      <c r="F51" s="223">
        <f t="shared" si="3"/>
        <v>0</v>
      </c>
      <c r="G51" s="225">
        <f t="shared" si="4"/>
        <v>0</v>
      </c>
    </row>
    <row r="52" spans="1:7" ht="21" customHeight="1">
      <c r="A52" s="329" t="str">
        <f>'04月統合家計簿'!A52</f>
        <v>年内の出金予定項目明細を記してください</v>
      </c>
      <c r="B52" s="332"/>
      <c r="C52" s="332"/>
      <c r="D52" s="332"/>
      <c r="E52" s="344">
        <v>0</v>
      </c>
      <c r="F52" s="223">
        <f t="shared" si="3"/>
        <v>0</v>
      </c>
      <c r="G52" s="225">
        <f t="shared" si="4"/>
        <v>0</v>
      </c>
    </row>
    <row r="53" spans="1:7" ht="21" customHeight="1">
      <c r="A53" s="329" t="str">
        <f>'04月統合家計簿'!A53</f>
        <v>年内の出金予定項目明細を記してください</v>
      </c>
      <c r="B53" s="332"/>
      <c r="C53" s="332"/>
      <c r="D53" s="332"/>
      <c r="E53" s="344">
        <v>0</v>
      </c>
      <c r="F53" s="223">
        <f t="shared" si="3"/>
        <v>0</v>
      </c>
      <c r="G53" s="225">
        <f t="shared" si="4"/>
        <v>0</v>
      </c>
    </row>
    <row r="54" spans="1:7" ht="21" customHeight="1">
      <c r="A54" s="329" t="str">
        <f>'04月統合家計簿'!A54</f>
        <v>年内の出金予定項目明細を記してください</v>
      </c>
      <c r="B54" s="332"/>
      <c r="C54" s="332"/>
      <c r="D54" s="333"/>
      <c r="E54" s="343">
        <v>0</v>
      </c>
      <c r="F54" s="223">
        <f t="shared" si="3"/>
        <v>0</v>
      </c>
      <c r="G54" s="225">
        <f t="shared" si="4"/>
        <v>0</v>
      </c>
    </row>
    <row r="55" spans="1:7" ht="21" customHeight="1">
      <c r="A55" s="329" t="str">
        <f>'04月統合家計簿'!A55</f>
        <v>年内の出金予定項目明細を記してください</v>
      </c>
      <c r="B55" s="332"/>
      <c r="C55" s="332"/>
      <c r="D55" s="333"/>
      <c r="E55" s="344">
        <v>0</v>
      </c>
      <c r="F55" s="223">
        <f t="shared" si="3"/>
        <v>0</v>
      </c>
      <c r="G55" s="225">
        <f t="shared" si="4"/>
        <v>0</v>
      </c>
    </row>
    <row r="56" spans="1:7" ht="21" customHeight="1">
      <c r="A56" s="329" t="str">
        <f>'04月統合家計簿'!A56</f>
        <v>年内の出金予定項目明細を記してください</v>
      </c>
      <c r="B56" s="332"/>
      <c r="C56" s="332"/>
      <c r="D56" s="333"/>
      <c r="E56" s="343">
        <v>0</v>
      </c>
      <c r="F56" s="223">
        <f t="shared" si="3"/>
        <v>0</v>
      </c>
      <c r="G56" s="225">
        <f t="shared" si="4"/>
        <v>0</v>
      </c>
    </row>
    <row r="57" spans="1:7" ht="21" customHeight="1" thickBot="1">
      <c r="A57" s="329" t="str">
        <f>'04月統合家計簿'!A57</f>
        <v>年内の出金予定項目明細を記してください</v>
      </c>
      <c r="B57" s="345"/>
      <c r="C57" s="345"/>
      <c r="D57" s="346"/>
      <c r="E57" s="347">
        <v>0</v>
      </c>
      <c r="F57" s="227">
        <f t="shared" si="3"/>
        <v>0</v>
      </c>
      <c r="G57" s="293">
        <f t="shared" si="4"/>
        <v>0</v>
      </c>
    </row>
    <row r="58" spans="1:7" ht="42" customHeight="1" thickBot="1">
      <c r="A58" s="213"/>
      <c r="B58" s="198"/>
      <c r="C58" s="198"/>
      <c r="D58" s="202" t="s">
        <v>69</v>
      </c>
      <c r="E58" s="221">
        <f>SUM(E38:E57)</f>
        <v>0</v>
      </c>
      <c r="F58" s="221">
        <f>SUM(F38:F57)</f>
        <v>0</v>
      </c>
      <c r="G58" s="226">
        <f>SUM(G38:G57)</f>
        <v>0</v>
      </c>
    </row>
    <row r="59" spans="1:7" ht="39.75" customHeight="1">
      <c r="A59" s="193"/>
      <c r="B59" s="1"/>
      <c r="C59" s="1"/>
      <c r="D59" s="1"/>
      <c r="E59" s="1"/>
      <c r="F59" s="207" t="s">
        <v>75</v>
      </c>
      <c r="G59" s="229">
        <f>G34-G58</f>
        <v>0</v>
      </c>
    </row>
    <row r="60" spans="1:7" ht="18" customHeight="1">
      <c r="A60" s="194"/>
      <c r="B60" s="1"/>
      <c r="C60" s="1"/>
      <c r="D60" s="1"/>
      <c r="E60" s="200"/>
      <c r="F60" s="1"/>
      <c r="G60" s="219" t="s">
        <v>188</v>
      </c>
    </row>
    <row r="61" spans="1:7" ht="18" customHeight="1">
      <c r="A61" s="194"/>
      <c r="B61" s="1"/>
      <c r="C61" s="1"/>
      <c r="D61" s="1"/>
      <c r="E61" s="200"/>
      <c r="F61" s="219"/>
      <c r="G61" s="2"/>
    </row>
    <row r="77" ht="36" customHeight="1"/>
  </sheetData>
  <sheetProtection sheet="1" objects="1" scenarios="1"/>
  <mergeCells count="7">
    <mergeCell ref="A37:D37"/>
    <mergeCell ref="A1:G1"/>
    <mergeCell ref="A2:G2"/>
    <mergeCell ref="A20:G20"/>
    <mergeCell ref="A6:B6"/>
    <mergeCell ref="A23:F23"/>
    <mergeCell ref="A22:D22"/>
  </mergeCells>
  <printOptions/>
  <pageMargins left="0.7086614173228347" right="0.36" top="0.53" bottom="0.32" header="0.31496062992125984" footer="0.19"/>
  <pageSetup fitToHeight="1" fitToWidth="1" horizontalDpi="600" verticalDpi="600" orientation="portrait" paperSize="9" scale="6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E5FFFF"/>
  </sheetPr>
  <dimension ref="A1:AD57"/>
  <sheetViews>
    <sheetView zoomScalePageLayoutView="0" workbookViewId="0" topLeftCell="A1">
      <pane xSplit="1" ySplit="4" topLeftCell="B5" activePane="bottomRight" state="frozen"/>
      <selection pane="topLeft" activeCell="B55" sqref="B55"/>
      <selection pane="topRight" activeCell="B55" sqref="B55"/>
      <selection pane="bottomLeft" activeCell="B55" sqref="B55"/>
      <selection pane="bottomRight" activeCell="A1" sqref="A1:L1"/>
    </sheetView>
  </sheetViews>
  <sheetFormatPr defaultColWidth="9.140625" defaultRowHeight="15"/>
  <cols>
    <col min="1" max="1" width="15.57421875" style="11" customWidth="1"/>
    <col min="2" max="3" width="13.140625" style="11" customWidth="1"/>
    <col min="4" max="4" width="35.57421875" style="11" customWidth="1"/>
    <col min="5" max="5" width="9.57421875" style="11" customWidth="1"/>
    <col min="6" max="6" width="13.140625" style="11" customWidth="1"/>
    <col min="7" max="7" width="35.57421875" style="11" customWidth="1"/>
    <col min="8" max="8" width="9.57421875" style="10" customWidth="1"/>
    <col min="9" max="9" width="13.140625" style="11" customWidth="1"/>
    <col min="10" max="10" width="35.57421875" style="11" customWidth="1"/>
    <col min="11" max="11" width="9.57421875" style="11" customWidth="1"/>
    <col min="12" max="12" width="16.57421875" style="122" bestFit="1" customWidth="1"/>
    <col min="13" max="13" width="13.7109375" style="14" customWidth="1"/>
    <col min="14" max="14" width="14.28125" style="15" bestFit="1" customWidth="1"/>
    <col min="15" max="15" width="10.8515625" style="16" bestFit="1" customWidth="1"/>
    <col min="16" max="16" width="9.00390625" style="11" customWidth="1"/>
    <col min="17" max="17" width="10.28125" style="17" bestFit="1" customWidth="1"/>
    <col min="18" max="18" width="14.421875" style="18" customWidth="1"/>
    <col min="19" max="19" width="10.57421875" style="19" bestFit="1" customWidth="1"/>
    <col min="20" max="20" width="9.140625" style="20" bestFit="1" customWidth="1"/>
    <col min="21" max="21" width="9.00390625" style="21" customWidth="1"/>
    <col min="22" max="22" width="16.421875" style="18" customWidth="1"/>
    <col min="23" max="23" width="11.421875" style="20" bestFit="1" customWidth="1"/>
    <col min="24" max="24" width="12.140625" style="22" customWidth="1"/>
    <col min="25" max="25" width="12.57421875" style="23" customWidth="1"/>
    <col min="26" max="26" width="10.421875" style="24" bestFit="1" customWidth="1"/>
    <col min="27" max="27" width="9.140625" style="25" bestFit="1" customWidth="1"/>
    <col min="28" max="28" width="5.140625" style="123" customWidth="1"/>
    <col min="29" max="29" width="10.00390625" style="17" customWidth="1"/>
    <col min="30" max="30" width="12.28125" style="17" customWidth="1"/>
    <col min="31" max="31" width="12.28125" style="11" customWidth="1"/>
    <col min="32" max="16384" width="9.00390625" style="11" customWidth="1"/>
  </cols>
  <sheetData>
    <row r="1" spans="1:28" ht="63" customHeight="1">
      <c r="A1" s="1301" t="s">
        <v>241</v>
      </c>
      <c r="B1" s="1301"/>
      <c r="C1" s="1301"/>
      <c r="D1" s="1301"/>
      <c r="E1" s="1301"/>
      <c r="F1" s="1301"/>
      <c r="G1" s="1301"/>
      <c r="H1" s="1301"/>
      <c r="I1" s="1301"/>
      <c r="J1" s="1301"/>
      <c r="K1" s="1301"/>
      <c r="L1" s="1301"/>
      <c r="AB1" s="31"/>
    </row>
    <row r="2" spans="1:28" ht="21" customHeight="1">
      <c r="A2" s="1302" t="s">
        <v>10</v>
      </c>
      <c r="B2" s="1302"/>
      <c r="C2" s="1302"/>
      <c r="D2" s="1302"/>
      <c r="E2" s="1302"/>
      <c r="F2" s="1302"/>
      <c r="G2" s="1302"/>
      <c r="H2" s="1302"/>
      <c r="I2" s="1302"/>
      <c r="J2" s="1302"/>
      <c r="K2" s="1302"/>
      <c r="L2" s="1302"/>
      <c r="AB2" s="31"/>
    </row>
    <row r="3" spans="1:28" ht="21" customHeight="1" thickBot="1">
      <c r="A3" s="9" t="s">
        <v>91</v>
      </c>
      <c r="C3" s="32" t="s">
        <v>11</v>
      </c>
      <c r="D3" s="33"/>
      <c r="E3" s="33"/>
      <c r="F3" s="34"/>
      <c r="G3" s="33"/>
      <c r="H3" s="33"/>
      <c r="I3" s="35"/>
      <c r="J3" s="12" t="s">
        <v>6</v>
      </c>
      <c r="K3" s="13" t="s">
        <v>7</v>
      </c>
      <c r="L3" s="36">
        <f ca="1">NOW()</f>
        <v>44276.03434050926</v>
      </c>
      <c r="AB3" s="17"/>
    </row>
    <row r="4" spans="1:28" ht="52.5" customHeight="1" thickBot="1" thickTop="1">
      <c r="A4" s="37" t="s">
        <v>12</v>
      </c>
      <c r="B4" s="38" t="s">
        <v>13</v>
      </c>
      <c r="C4" s="39" t="s">
        <v>14</v>
      </c>
      <c r="D4" s="40" t="s">
        <v>15</v>
      </c>
      <c r="E4" s="41" t="s">
        <v>16</v>
      </c>
      <c r="F4" s="42" t="s">
        <v>17</v>
      </c>
      <c r="G4" s="43" t="s">
        <v>18</v>
      </c>
      <c r="H4" s="44" t="s">
        <v>19</v>
      </c>
      <c r="I4" s="45" t="s">
        <v>20</v>
      </c>
      <c r="J4" s="46" t="s">
        <v>21</v>
      </c>
      <c r="K4" s="47" t="s">
        <v>22</v>
      </c>
      <c r="L4" s="48" t="s">
        <v>23</v>
      </c>
      <c r="M4" s="49"/>
      <c r="N4" s="50"/>
      <c r="O4" s="51"/>
      <c r="Q4" s="52"/>
      <c r="R4" s="49"/>
      <c r="S4" s="53"/>
      <c r="T4" s="54"/>
      <c r="U4" s="55"/>
      <c r="AB4" s="17"/>
    </row>
    <row r="5" spans="1:28" ht="19.5" thickTop="1">
      <c r="A5" s="56" t="str">
        <f>'05月統合家計簿'!A7</f>
        <v>○○銀行　１</v>
      </c>
      <c r="B5" s="182">
        <f>'04月銀行口座入出金表'!L5</f>
        <v>0</v>
      </c>
      <c r="C5" s="57">
        <f>'05月カード利用明細表'!B14</f>
        <v>0</v>
      </c>
      <c r="D5" s="530" t="s">
        <v>50</v>
      </c>
      <c r="E5" s="353"/>
      <c r="F5" s="369"/>
      <c r="G5" s="383"/>
      <c r="H5" s="375"/>
      <c r="I5" s="384"/>
      <c r="J5" s="383"/>
      <c r="K5" s="385"/>
      <c r="L5" s="58">
        <f>B5-SUM(C5:C7)+SUM(F5:F9)-SUM(I5:I9)</f>
        <v>0</v>
      </c>
      <c r="M5" s="49"/>
      <c r="N5" s="59"/>
      <c r="O5" s="51"/>
      <c r="Q5" s="52"/>
      <c r="R5" s="49"/>
      <c r="S5" s="53"/>
      <c r="T5" s="54"/>
      <c r="U5" s="55"/>
      <c r="AB5" s="17"/>
    </row>
    <row r="6" spans="1:28" ht="18.75">
      <c r="A6" s="60" t="s">
        <v>24</v>
      </c>
      <c r="B6" s="61"/>
      <c r="C6" s="378"/>
      <c r="D6" s="352"/>
      <c r="E6" s="379"/>
      <c r="F6" s="354"/>
      <c r="G6" s="380"/>
      <c r="H6" s="356"/>
      <c r="I6" s="357"/>
      <c r="J6" s="355"/>
      <c r="K6" s="358"/>
      <c r="L6" s="62"/>
      <c r="M6" s="49"/>
      <c r="N6" s="50"/>
      <c r="O6" s="51"/>
      <c r="Q6" s="52"/>
      <c r="R6" s="49"/>
      <c r="S6" s="53"/>
      <c r="T6" s="54"/>
      <c r="U6" s="55"/>
      <c r="AB6" s="17"/>
    </row>
    <row r="7" spans="1:28" ht="18.75">
      <c r="A7" s="63">
        <f>SUM(C5:C7)</f>
        <v>0</v>
      </c>
      <c r="B7" s="61"/>
      <c r="C7" s="351"/>
      <c r="D7" s="352"/>
      <c r="E7" s="353"/>
      <c r="F7" s="354"/>
      <c r="G7" s="355"/>
      <c r="H7" s="356"/>
      <c r="I7" s="357"/>
      <c r="J7" s="355"/>
      <c r="K7" s="358"/>
      <c r="L7" s="62"/>
      <c r="M7" s="49"/>
      <c r="N7" s="50"/>
      <c r="O7" s="51"/>
      <c r="Q7" s="52"/>
      <c r="R7" s="49"/>
      <c r="S7" s="53"/>
      <c r="T7" s="54"/>
      <c r="U7" s="55"/>
      <c r="AB7" s="17"/>
    </row>
    <row r="8" spans="1:28" ht="18.75">
      <c r="A8" s="64" t="s">
        <v>25</v>
      </c>
      <c r="B8" s="61"/>
      <c r="C8" s="351"/>
      <c r="D8" s="374"/>
      <c r="E8" s="353"/>
      <c r="F8" s="354"/>
      <c r="G8" s="355"/>
      <c r="H8" s="356"/>
      <c r="I8" s="357"/>
      <c r="J8" s="355"/>
      <c r="K8" s="358"/>
      <c r="L8" s="62"/>
      <c r="M8" s="49"/>
      <c r="N8" s="50"/>
      <c r="O8" s="51"/>
      <c r="Q8" s="52"/>
      <c r="R8" s="49"/>
      <c r="S8" s="53"/>
      <c r="T8" s="54"/>
      <c r="U8" s="55"/>
      <c r="AB8" s="17"/>
    </row>
    <row r="9" spans="1:28" ht="19.5" thickBot="1">
      <c r="A9" s="65">
        <f>B5-SUM(C5:C9)</f>
        <v>0</v>
      </c>
      <c r="B9" s="66"/>
      <c r="C9" s="359"/>
      <c r="D9" s="381"/>
      <c r="E9" s="382"/>
      <c r="F9" s="362"/>
      <c r="G9" s="363"/>
      <c r="H9" s="364"/>
      <c r="I9" s="365"/>
      <c r="J9" s="363"/>
      <c r="K9" s="366"/>
      <c r="L9" s="67"/>
      <c r="M9" s="49"/>
      <c r="N9" s="50"/>
      <c r="O9" s="51"/>
      <c r="Q9" s="52"/>
      <c r="R9" s="49"/>
      <c r="S9" s="53"/>
      <c r="T9" s="54"/>
      <c r="U9" s="55"/>
      <c r="AB9" s="17"/>
    </row>
    <row r="10" spans="1:28" ht="18.75">
      <c r="A10" s="68" t="str">
        <f>'05月統合家計簿'!A8</f>
        <v>○○銀行　２</v>
      </c>
      <c r="B10" s="220">
        <f>'04月銀行口座入出金表'!L10</f>
        <v>0</v>
      </c>
      <c r="C10" s="69">
        <f>'05月カード利用明細表'!B26</f>
        <v>0</v>
      </c>
      <c r="D10" s="367" t="s">
        <v>51</v>
      </c>
      <c r="E10" s="368"/>
      <c r="F10" s="369"/>
      <c r="G10" s="370"/>
      <c r="H10" s="356"/>
      <c r="I10" s="371"/>
      <c r="J10" s="370"/>
      <c r="K10" s="372"/>
      <c r="L10" s="58">
        <f>B10-SUM(C10:C14)+SUM(F10:F14)-SUM(I10:I14)</f>
        <v>0</v>
      </c>
      <c r="M10" s="49"/>
      <c r="N10" s="50"/>
      <c r="O10" s="51"/>
      <c r="Q10" s="52"/>
      <c r="R10" s="49"/>
      <c r="S10" s="53"/>
      <c r="T10" s="54"/>
      <c r="U10" s="55"/>
      <c r="AB10" s="17"/>
    </row>
    <row r="11" spans="1:28" ht="18.75">
      <c r="A11" s="60" t="s">
        <v>24</v>
      </c>
      <c r="B11" s="61"/>
      <c r="C11" s="351"/>
      <c r="D11" s="352"/>
      <c r="E11" s="353"/>
      <c r="F11" s="354"/>
      <c r="G11" s="355"/>
      <c r="H11" s="356"/>
      <c r="I11" s="357"/>
      <c r="J11" s="355"/>
      <c r="K11" s="358"/>
      <c r="L11" s="62"/>
      <c r="M11" s="49"/>
      <c r="N11" s="50"/>
      <c r="O11" s="51"/>
      <c r="Q11" s="52"/>
      <c r="R11" s="49"/>
      <c r="S11" s="53"/>
      <c r="T11" s="54"/>
      <c r="U11" s="55"/>
      <c r="AB11" s="17"/>
    </row>
    <row r="12" spans="1:28" ht="18.75">
      <c r="A12" s="63">
        <f>SUM(C10:C14)</f>
        <v>0</v>
      </c>
      <c r="B12" s="61"/>
      <c r="C12" s="351"/>
      <c r="D12" s="352"/>
      <c r="E12" s="353"/>
      <c r="F12" s="354"/>
      <c r="G12" s="355"/>
      <c r="H12" s="356"/>
      <c r="I12" s="357"/>
      <c r="J12" s="355"/>
      <c r="K12" s="358"/>
      <c r="L12" s="62"/>
      <c r="M12" s="49"/>
      <c r="N12" s="50"/>
      <c r="O12" s="51"/>
      <c r="Q12" s="52"/>
      <c r="R12" s="49"/>
      <c r="S12" s="53"/>
      <c r="T12" s="54"/>
      <c r="U12" s="55"/>
      <c r="AB12" s="17"/>
    </row>
    <row r="13" spans="1:28" ht="18.75">
      <c r="A13" s="64" t="s">
        <v>25</v>
      </c>
      <c r="B13" s="61"/>
      <c r="C13" s="351"/>
      <c r="D13" s="374"/>
      <c r="E13" s="353"/>
      <c r="F13" s="354"/>
      <c r="G13" s="355"/>
      <c r="H13" s="356"/>
      <c r="I13" s="357"/>
      <c r="J13" s="355"/>
      <c r="K13" s="358"/>
      <c r="L13" s="62"/>
      <c r="M13" s="49"/>
      <c r="N13" s="50"/>
      <c r="O13" s="51"/>
      <c r="Q13" s="52"/>
      <c r="R13" s="49"/>
      <c r="S13" s="53"/>
      <c r="T13" s="54"/>
      <c r="U13" s="55"/>
      <c r="AB13" s="17"/>
    </row>
    <row r="14" spans="1:28" ht="19.5" thickBot="1">
      <c r="A14" s="65">
        <f>B10-SUM(C10:C14)</f>
        <v>0</v>
      </c>
      <c r="B14" s="188"/>
      <c r="C14" s="359"/>
      <c r="D14" s="377"/>
      <c r="E14" s="361"/>
      <c r="F14" s="362"/>
      <c r="G14" s="363"/>
      <c r="H14" s="364"/>
      <c r="I14" s="365"/>
      <c r="J14" s="363"/>
      <c r="K14" s="366"/>
      <c r="L14" s="67"/>
      <c r="M14" s="49"/>
      <c r="N14" s="50"/>
      <c r="O14" s="51"/>
      <c r="Q14" s="52"/>
      <c r="R14" s="49"/>
      <c r="S14" s="53"/>
      <c r="T14" s="54"/>
      <c r="U14" s="55"/>
      <c r="AB14" s="17"/>
    </row>
    <row r="15" spans="1:28" ht="18.75">
      <c r="A15" s="68" t="str">
        <f>'05月統合家計簿'!A9</f>
        <v>○○銀行　３</v>
      </c>
      <c r="B15" s="529">
        <f>'04月銀行口座入出金表'!L15</f>
        <v>0</v>
      </c>
      <c r="C15" s="57">
        <f>'05月カード利用明細表'!B38</f>
        <v>0</v>
      </c>
      <c r="D15" s="367" t="s">
        <v>52</v>
      </c>
      <c r="E15" s="368"/>
      <c r="F15" s="369"/>
      <c r="G15" s="370"/>
      <c r="H15" s="356"/>
      <c r="I15" s="371"/>
      <c r="J15" s="370"/>
      <c r="K15" s="372"/>
      <c r="L15" s="58">
        <f>B15-SUM(C15:C19)+SUM(F15:F19)-SUM(I15:I19)</f>
        <v>0</v>
      </c>
      <c r="M15" s="49"/>
      <c r="N15" s="50"/>
      <c r="O15" s="51"/>
      <c r="Q15" s="52"/>
      <c r="R15" s="49"/>
      <c r="S15" s="53"/>
      <c r="T15" s="54"/>
      <c r="U15" s="55"/>
      <c r="AB15" s="17"/>
    </row>
    <row r="16" spans="1:28" ht="18.75">
      <c r="A16" s="60" t="s">
        <v>24</v>
      </c>
      <c r="B16" s="61"/>
      <c r="C16" s="351"/>
      <c r="D16" s="352"/>
      <c r="E16" s="353"/>
      <c r="F16" s="354"/>
      <c r="G16" s="355"/>
      <c r="H16" s="356"/>
      <c r="I16" s="357"/>
      <c r="J16" s="355"/>
      <c r="K16" s="358"/>
      <c r="L16" s="62"/>
      <c r="M16" s="49"/>
      <c r="N16" s="50"/>
      <c r="O16" s="51"/>
      <c r="Q16" s="52"/>
      <c r="R16" s="49"/>
      <c r="S16" s="53"/>
      <c r="T16" s="54"/>
      <c r="U16" s="55"/>
      <c r="AB16" s="17"/>
    </row>
    <row r="17" spans="1:27" s="17" customFormat="1" ht="18.75">
      <c r="A17" s="63">
        <f>SUM(C15:C19)</f>
        <v>0</v>
      </c>
      <c r="B17" s="61"/>
      <c r="C17" s="351"/>
      <c r="D17" s="374"/>
      <c r="E17" s="353"/>
      <c r="F17" s="354"/>
      <c r="G17" s="355"/>
      <c r="H17" s="356"/>
      <c r="I17" s="357"/>
      <c r="J17" s="355"/>
      <c r="K17" s="358"/>
      <c r="L17" s="62"/>
      <c r="M17" s="49"/>
      <c r="N17" s="50"/>
      <c r="O17" s="51"/>
      <c r="P17" s="11"/>
      <c r="Q17" s="52"/>
      <c r="R17" s="49"/>
      <c r="S17" s="53"/>
      <c r="T17" s="54"/>
      <c r="U17" s="55"/>
      <c r="V17" s="18"/>
      <c r="W17" s="20"/>
      <c r="X17" s="22"/>
      <c r="Y17" s="23"/>
      <c r="Z17" s="24"/>
      <c r="AA17" s="25"/>
    </row>
    <row r="18" spans="1:27" s="17" customFormat="1" ht="18.75">
      <c r="A18" s="64" t="s">
        <v>25</v>
      </c>
      <c r="B18" s="61"/>
      <c r="C18" s="351"/>
      <c r="D18" s="374"/>
      <c r="E18" s="353"/>
      <c r="F18" s="354"/>
      <c r="G18" s="355"/>
      <c r="H18" s="356"/>
      <c r="I18" s="357"/>
      <c r="J18" s="355"/>
      <c r="K18" s="358"/>
      <c r="L18" s="62"/>
      <c r="M18" s="49"/>
      <c r="N18" s="50"/>
      <c r="O18" s="51"/>
      <c r="P18" s="11"/>
      <c r="Q18" s="52"/>
      <c r="R18" s="49"/>
      <c r="S18" s="53"/>
      <c r="T18" s="54"/>
      <c r="U18" s="55"/>
      <c r="V18" s="18"/>
      <c r="W18" s="20"/>
      <c r="X18" s="22"/>
      <c r="Y18" s="23"/>
      <c r="Z18" s="24"/>
      <c r="AA18" s="25"/>
    </row>
    <row r="19" spans="1:27" s="17" customFormat="1" ht="19.5" thickBot="1">
      <c r="A19" s="65">
        <f>B15-SUM(C15:C19)</f>
        <v>0</v>
      </c>
      <c r="B19" s="188"/>
      <c r="C19" s="359"/>
      <c r="D19" s="374"/>
      <c r="E19" s="361"/>
      <c r="F19" s="362"/>
      <c r="G19" s="363"/>
      <c r="H19" s="364"/>
      <c r="I19" s="365"/>
      <c r="J19" s="363"/>
      <c r="K19" s="366"/>
      <c r="L19" s="67"/>
      <c r="M19" s="49"/>
      <c r="N19" s="50"/>
      <c r="O19" s="51"/>
      <c r="P19" s="11"/>
      <c r="Q19" s="52"/>
      <c r="R19" s="49"/>
      <c r="S19" s="53"/>
      <c r="T19" s="54"/>
      <c r="U19" s="55"/>
      <c r="V19" s="18"/>
      <c r="W19" s="20"/>
      <c r="X19" s="22"/>
      <c r="Y19" s="23"/>
      <c r="Z19" s="24"/>
      <c r="AA19" s="25"/>
    </row>
    <row r="20" spans="1:27" s="17" customFormat="1" ht="18.75">
      <c r="A20" s="68" t="str">
        <f>'05月統合家計簿'!A10</f>
        <v>○○銀行　４</v>
      </c>
      <c r="B20" s="529">
        <f>'04月銀行口座入出金表'!L20</f>
        <v>0</v>
      </c>
      <c r="C20" s="57">
        <f>'05月カード利用明細表'!B50</f>
        <v>0</v>
      </c>
      <c r="D20" s="367" t="s">
        <v>53</v>
      </c>
      <c r="E20" s="368"/>
      <c r="F20" s="369"/>
      <c r="G20" s="370"/>
      <c r="H20" s="356"/>
      <c r="I20" s="371"/>
      <c r="J20" s="370"/>
      <c r="K20" s="372"/>
      <c r="L20" s="58">
        <f>B20-SUM(C20:C24)+SUM(F20:F24)-SUM(I20:I24)</f>
        <v>0</v>
      </c>
      <c r="M20" s="49"/>
      <c r="N20" s="50"/>
      <c r="O20" s="51"/>
      <c r="P20" s="11"/>
      <c r="Q20" s="52"/>
      <c r="R20" s="49"/>
      <c r="S20" s="53"/>
      <c r="T20" s="54"/>
      <c r="U20" s="55"/>
      <c r="V20" s="18"/>
      <c r="W20" s="20"/>
      <c r="X20" s="22"/>
      <c r="Y20" s="23"/>
      <c r="Z20" s="24"/>
      <c r="AA20" s="25"/>
    </row>
    <row r="21" spans="1:27" s="17" customFormat="1" ht="18.75">
      <c r="A21" s="60" t="s">
        <v>24</v>
      </c>
      <c r="B21" s="61"/>
      <c r="C21" s="351"/>
      <c r="D21" s="352"/>
      <c r="E21" s="353"/>
      <c r="F21" s="354"/>
      <c r="G21" s="355"/>
      <c r="H21" s="356"/>
      <c r="I21" s="357"/>
      <c r="J21" s="355"/>
      <c r="K21" s="358"/>
      <c r="L21" s="62"/>
      <c r="M21" s="49"/>
      <c r="N21" s="50"/>
      <c r="O21" s="51"/>
      <c r="P21" s="11"/>
      <c r="Q21" s="52"/>
      <c r="R21" s="49"/>
      <c r="S21" s="53"/>
      <c r="T21" s="54"/>
      <c r="U21" s="55"/>
      <c r="V21" s="18"/>
      <c r="W21" s="20"/>
      <c r="X21" s="22"/>
      <c r="Y21" s="23"/>
      <c r="Z21" s="24"/>
      <c r="AA21" s="25"/>
    </row>
    <row r="22" spans="1:27" s="17" customFormat="1" ht="18.75">
      <c r="A22" s="63">
        <f>SUM(C20:C24)</f>
        <v>0</v>
      </c>
      <c r="B22" s="61"/>
      <c r="C22" s="351"/>
      <c r="D22" s="352"/>
      <c r="E22" s="353"/>
      <c r="F22" s="354"/>
      <c r="G22" s="355"/>
      <c r="H22" s="356"/>
      <c r="I22" s="357"/>
      <c r="J22" s="355"/>
      <c r="K22" s="358"/>
      <c r="L22" s="62"/>
      <c r="M22" s="49"/>
      <c r="N22" s="50"/>
      <c r="O22" s="51"/>
      <c r="P22" s="11"/>
      <c r="Q22" s="52"/>
      <c r="R22" s="49"/>
      <c r="S22" s="53"/>
      <c r="T22" s="54"/>
      <c r="U22" s="55"/>
      <c r="V22" s="18"/>
      <c r="W22" s="20"/>
      <c r="X22" s="22"/>
      <c r="Y22" s="23"/>
      <c r="Z22" s="24"/>
      <c r="AA22" s="25"/>
    </row>
    <row r="23" spans="1:27" s="17" customFormat="1" ht="18.75">
      <c r="A23" s="64" t="s">
        <v>25</v>
      </c>
      <c r="B23" s="61"/>
      <c r="C23" s="351"/>
      <c r="D23" s="352"/>
      <c r="E23" s="353"/>
      <c r="F23" s="354"/>
      <c r="G23" s="355"/>
      <c r="H23" s="356"/>
      <c r="I23" s="357"/>
      <c r="J23" s="355"/>
      <c r="K23" s="358"/>
      <c r="L23" s="62"/>
      <c r="M23" s="49"/>
      <c r="N23" s="50"/>
      <c r="O23" s="51"/>
      <c r="P23" s="11"/>
      <c r="Q23" s="52"/>
      <c r="R23" s="49"/>
      <c r="S23" s="53"/>
      <c r="T23" s="54"/>
      <c r="U23" s="55"/>
      <c r="V23" s="18"/>
      <c r="W23" s="20"/>
      <c r="X23" s="22"/>
      <c r="Y23" s="23"/>
      <c r="Z23" s="24"/>
      <c r="AA23" s="25"/>
    </row>
    <row r="24" spans="1:27" s="17" customFormat="1" ht="19.5" thickBot="1">
      <c r="A24" s="65">
        <f>B20-SUM(C20:C24)</f>
        <v>0</v>
      </c>
      <c r="B24" s="188"/>
      <c r="C24" s="359"/>
      <c r="D24" s="360"/>
      <c r="E24" s="361"/>
      <c r="F24" s="362"/>
      <c r="G24" s="363"/>
      <c r="H24" s="364"/>
      <c r="I24" s="365"/>
      <c r="J24" s="363"/>
      <c r="K24" s="366"/>
      <c r="L24" s="67"/>
      <c r="M24" s="49"/>
      <c r="N24" s="50"/>
      <c r="O24" s="51"/>
      <c r="P24" s="11"/>
      <c r="Q24" s="52"/>
      <c r="R24" s="49"/>
      <c r="S24" s="53"/>
      <c r="T24" s="54"/>
      <c r="U24" s="55"/>
      <c r="V24" s="18"/>
      <c r="W24" s="20"/>
      <c r="X24" s="22"/>
      <c r="Y24" s="23"/>
      <c r="Z24" s="24"/>
      <c r="AA24" s="25"/>
    </row>
    <row r="25" spans="1:27" s="17" customFormat="1" ht="18.75">
      <c r="A25" s="68" t="str">
        <f>'05月統合家計簿'!A11</f>
        <v>○○銀行　５</v>
      </c>
      <c r="B25" s="529">
        <f>'04月銀行口座入出金表'!L25</f>
        <v>0</v>
      </c>
      <c r="C25" s="57">
        <f>'05月カード利用明細表'!B62</f>
        <v>0</v>
      </c>
      <c r="D25" s="367" t="s">
        <v>54</v>
      </c>
      <c r="E25" s="368"/>
      <c r="F25" s="369"/>
      <c r="G25" s="370"/>
      <c r="H25" s="356"/>
      <c r="I25" s="371"/>
      <c r="J25" s="370"/>
      <c r="K25" s="372"/>
      <c r="L25" s="58">
        <f>B25-SUM(C25:C29)+SUM(F25:F29)-SUM(I25:I29)</f>
        <v>0</v>
      </c>
      <c r="M25" s="49"/>
      <c r="N25" s="50"/>
      <c r="O25" s="51"/>
      <c r="P25" s="11"/>
      <c r="Q25" s="52"/>
      <c r="R25" s="49"/>
      <c r="S25" s="53"/>
      <c r="T25" s="54"/>
      <c r="U25" s="55"/>
      <c r="V25" s="18"/>
      <c r="W25" s="20"/>
      <c r="X25" s="22"/>
      <c r="Y25" s="23"/>
      <c r="Z25" s="24"/>
      <c r="AA25" s="25"/>
    </row>
    <row r="26" spans="1:27" s="17" customFormat="1" ht="18.75">
      <c r="A26" s="60" t="s">
        <v>24</v>
      </c>
      <c r="B26" s="61"/>
      <c r="C26" s="351"/>
      <c r="D26" s="352"/>
      <c r="E26" s="353"/>
      <c r="F26" s="354"/>
      <c r="G26" s="355"/>
      <c r="H26" s="356"/>
      <c r="I26" s="357"/>
      <c r="J26" s="355"/>
      <c r="K26" s="358"/>
      <c r="L26" s="62"/>
      <c r="M26" s="49"/>
      <c r="N26" s="50"/>
      <c r="O26" s="51"/>
      <c r="P26" s="11"/>
      <c r="Q26" s="52"/>
      <c r="R26" s="49"/>
      <c r="S26" s="53"/>
      <c r="T26" s="54"/>
      <c r="U26" s="55"/>
      <c r="V26" s="18"/>
      <c r="W26" s="20"/>
      <c r="X26" s="22"/>
      <c r="Y26" s="23"/>
      <c r="Z26" s="24"/>
      <c r="AA26" s="25"/>
    </row>
    <row r="27" spans="1:27" s="17" customFormat="1" ht="18.75">
      <c r="A27" s="63">
        <f>SUM(C25:C29)</f>
        <v>0</v>
      </c>
      <c r="B27" s="61"/>
      <c r="C27" s="351"/>
      <c r="D27" s="352"/>
      <c r="E27" s="353"/>
      <c r="F27" s="354"/>
      <c r="G27" s="355"/>
      <c r="H27" s="356"/>
      <c r="I27" s="357"/>
      <c r="J27" s="355"/>
      <c r="K27" s="358"/>
      <c r="L27" s="62"/>
      <c r="M27" s="49"/>
      <c r="N27" s="50"/>
      <c r="O27" s="51"/>
      <c r="P27" s="11"/>
      <c r="Q27" s="52"/>
      <c r="R27" s="49"/>
      <c r="S27" s="53"/>
      <c r="T27" s="54"/>
      <c r="U27" s="55"/>
      <c r="V27" s="18"/>
      <c r="W27" s="20"/>
      <c r="X27" s="22"/>
      <c r="Y27" s="23"/>
      <c r="Z27" s="24"/>
      <c r="AA27" s="25"/>
    </row>
    <row r="28" spans="1:27" s="17" customFormat="1" ht="18.75">
      <c r="A28" s="64" t="s">
        <v>25</v>
      </c>
      <c r="B28" s="61"/>
      <c r="C28" s="351"/>
      <c r="D28" s="352"/>
      <c r="E28" s="353"/>
      <c r="F28" s="354"/>
      <c r="G28" s="355"/>
      <c r="H28" s="356"/>
      <c r="I28" s="357"/>
      <c r="J28" s="355"/>
      <c r="K28" s="358"/>
      <c r="L28" s="62"/>
      <c r="M28" s="49"/>
      <c r="N28" s="50"/>
      <c r="O28" s="51"/>
      <c r="P28" s="11"/>
      <c r="Q28" s="52"/>
      <c r="R28" s="49"/>
      <c r="S28" s="53"/>
      <c r="T28" s="54"/>
      <c r="U28" s="55"/>
      <c r="V28" s="18"/>
      <c r="W28" s="20"/>
      <c r="X28" s="22"/>
      <c r="Y28" s="23"/>
      <c r="Z28" s="24"/>
      <c r="AA28" s="25"/>
    </row>
    <row r="29" spans="1:27" s="17" customFormat="1" ht="19.5" thickBot="1">
      <c r="A29" s="65">
        <f>B25-SUM(C25:C29)</f>
        <v>0</v>
      </c>
      <c r="B29" s="188"/>
      <c r="C29" s="359"/>
      <c r="D29" s="360"/>
      <c r="E29" s="361"/>
      <c r="F29" s="362"/>
      <c r="G29" s="363"/>
      <c r="H29" s="364"/>
      <c r="I29" s="365"/>
      <c r="J29" s="363"/>
      <c r="K29" s="366"/>
      <c r="L29" s="67"/>
      <c r="M29" s="49"/>
      <c r="N29" s="50"/>
      <c r="O29" s="51"/>
      <c r="P29" s="11"/>
      <c r="Q29" s="52"/>
      <c r="R29" s="49"/>
      <c r="S29" s="53"/>
      <c r="T29" s="54"/>
      <c r="U29" s="55"/>
      <c r="V29" s="18"/>
      <c r="W29" s="20"/>
      <c r="X29" s="22"/>
      <c r="Y29" s="23"/>
      <c r="Z29" s="24"/>
      <c r="AA29" s="25"/>
    </row>
    <row r="30" spans="1:27" s="17" customFormat="1" ht="18.75">
      <c r="A30" s="68" t="str">
        <f>'05月統合家計簿'!A12</f>
        <v>○○銀行　６</v>
      </c>
      <c r="B30" s="529">
        <f>'04月銀行口座入出金表'!L30</f>
        <v>0</v>
      </c>
      <c r="C30" s="57">
        <f>'05月カード利用明細表'!B74</f>
        <v>0</v>
      </c>
      <c r="D30" s="367" t="s">
        <v>55</v>
      </c>
      <c r="E30" s="368"/>
      <c r="F30" s="369"/>
      <c r="G30" s="370"/>
      <c r="H30" s="375"/>
      <c r="I30" s="371"/>
      <c r="J30" s="370"/>
      <c r="K30" s="372"/>
      <c r="L30" s="58">
        <f>B30-SUM(C30:C34)+SUM(F30:F34)-SUM(I30:I34)</f>
        <v>0</v>
      </c>
      <c r="M30" s="49"/>
      <c r="N30" s="50"/>
      <c r="O30" s="51"/>
      <c r="P30" s="11"/>
      <c r="Q30" s="52"/>
      <c r="R30" s="49"/>
      <c r="S30" s="53"/>
      <c r="T30" s="54"/>
      <c r="U30" s="55"/>
      <c r="V30" s="18"/>
      <c r="W30" s="20"/>
      <c r="X30" s="22"/>
      <c r="Y30" s="23"/>
      <c r="Z30" s="24"/>
      <c r="AA30" s="25"/>
    </row>
    <row r="31" spans="1:27" s="17" customFormat="1" ht="18.75">
      <c r="A31" s="60" t="s">
        <v>24</v>
      </c>
      <c r="B31" s="61"/>
      <c r="C31" s="351"/>
      <c r="D31" s="376"/>
      <c r="E31" s="353"/>
      <c r="F31" s="354"/>
      <c r="G31" s="355"/>
      <c r="H31" s="356"/>
      <c r="I31" s="357"/>
      <c r="J31" s="355"/>
      <c r="K31" s="358"/>
      <c r="L31" s="62"/>
      <c r="M31" s="49"/>
      <c r="N31" s="50"/>
      <c r="O31" s="51"/>
      <c r="P31" s="11"/>
      <c r="Q31" s="52"/>
      <c r="R31" s="49"/>
      <c r="S31" s="53"/>
      <c r="T31" s="54"/>
      <c r="U31" s="55"/>
      <c r="V31" s="18"/>
      <c r="W31" s="20"/>
      <c r="X31" s="22"/>
      <c r="Y31" s="23"/>
      <c r="Z31" s="24"/>
      <c r="AA31" s="25"/>
    </row>
    <row r="32" spans="1:27" s="17" customFormat="1" ht="18.75">
      <c r="A32" s="63">
        <f>SUM(C30:C34)</f>
        <v>0</v>
      </c>
      <c r="B32" s="61"/>
      <c r="C32" s="351"/>
      <c r="D32" s="352"/>
      <c r="E32" s="353"/>
      <c r="F32" s="354"/>
      <c r="G32" s="355"/>
      <c r="H32" s="356"/>
      <c r="I32" s="357"/>
      <c r="J32" s="355"/>
      <c r="K32" s="358"/>
      <c r="L32" s="62"/>
      <c r="M32" s="49"/>
      <c r="N32" s="50"/>
      <c r="O32" s="51"/>
      <c r="P32" s="11"/>
      <c r="Q32" s="52"/>
      <c r="R32" s="49"/>
      <c r="S32" s="53"/>
      <c r="T32" s="54"/>
      <c r="U32" s="55"/>
      <c r="V32" s="18"/>
      <c r="W32" s="20"/>
      <c r="X32" s="22"/>
      <c r="Y32" s="23"/>
      <c r="Z32" s="24"/>
      <c r="AA32" s="25"/>
    </row>
    <row r="33" spans="1:27" s="17" customFormat="1" ht="18.75">
      <c r="A33" s="64" t="s">
        <v>25</v>
      </c>
      <c r="B33" s="61"/>
      <c r="C33" s="351"/>
      <c r="D33" s="374"/>
      <c r="E33" s="353"/>
      <c r="F33" s="354"/>
      <c r="G33" s="355"/>
      <c r="H33" s="356"/>
      <c r="I33" s="357"/>
      <c r="J33" s="355"/>
      <c r="K33" s="358"/>
      <c r="L33" s="62"/>
      <c r="M33" s="49"/>
      <c r="N33" s="50"/>
      <c r="O33" s="51"/>
      <c r="P33" s="11"/>
      <c r="Q33" s="52"/>
      <c r="R33" s="49"/>
      <c r="S33" s="53"/>
      <c r="T33" s="54"/>
      <c r="U33" s="55"/>
      <c r="V33" s="18"/>
      <c r="W33" s="20"/>
      <c r="X33" s="22"/>
      <c r="Y33" s="23"/>
      <c r="Z33" s="24"/>
      <c r="AA33" s="25"/>
    </row>
    <row r="34" spans="1:27" s="17" customFormat="1" ht="19.5" thickBot="1">
      <c r="A34" s="65">
        <f>B30-SUM(C30:C34)</f>
        <v>0</v>
      </c>
      <c r="B34" s="188"/>
      <c r="C34" s="359"/>
      <c r="D34" s="374"/>
      <c r="E34" s="361"/>
      <c r="F34" s="362"/>
      <c r="G34" s="363"/>
      <c r="H34" s="364"/>
      <c r="I34" s="365"/>
      <c r="J34" s="363"/>
      <c r="K34" s="366"/>
      <c r="L34" s="67"/>
      <c r="M34" s="49"/>
      <c r="N34" s="50"/>
      <c r="O34" s="51"/>
      <c r="P34" s="11"/>
      <c r="Q34" s="52"/>
      <c r="R34" s="49"/>
      <c r="S34" s="53"/>
      <c r="T34" s="54"/>
      <c r="U34" s="55"/>
      <c r="V34" s="18"/>
      <c r="W34" s="20"/>
      <c r="X34" s="22"/>
      <c r="Y34" s="23"/>
      <c r="Z34" s="24"/>
      <c r="AA34" s="25"/>
    </row>
    <row r="35" spans="1:27" s="17" customFormat="1" ht="18.75">
      <c r="A35" s="68" t="str">
        <f>'05月統合家計簿'!A13</f>
        <v>○○銀行　７</v>
      </c>
      <c r="B35" s="529">
        <f>'04月銀行口座入出金表'!L35</f>
        <v>0</v>
      </c>
      <c r="C35" s="57">
        <f>'05月カード利用明細表'!B86</f>
        <v>0</v>
      </c>
      <c r="D35" s="367" t="s">
        <v>56</v>
      </c>
      <c r="E35" s="368"/>
      <c r="F35" s="369"/>
      <c r="G35" s="370"/>
      <c r="H35" s="375"/>
      <c r="I35" s="371"/>
      <c r="J35" s="370"/>
      <c r="K35" s="372"/>
      <c r="L35" s="58">
        <f>B35-SUM(C35:C39)+SUM(F35:F39)-SUM(I35:I39)</f>
        <v>0</v>
      </c>
      <c r="M35" s="49"/>
      <c r="N35" s="50"/>
      <c r="O35" s="51"/>
      <c r="P35" s="11"/>
      <c r="Q35" s="52"/>
      <c r="R35" s="49"/>
      <c r="S35" s="53"/>
      <c r="T35" s="54"/>
      <c r="U35" s="55"/>
      <c r="V35" s="18"/>
      <c r="W35" s="20"/>
      <c r="X35" s="22"/>
      <c r="Y35" s="23"/>
      <c r="Z35" s="24"/>
      <c r="AA35" s="25"/>
    </row>
    <row r="36" spans="1:27" s="17" customFormat="1" ht="18.75">
      <c r="A36" s="60" t="s">
        <v>24</v>
      </c>
      <c r="B36" s="61"/>
      <c r="C36" s="351"/>
      <c r="D36" s="373"/>
      <c r="E36" s="353"/>
      <c r="F36" s="354"/>
      <c r="G36" s="355"/>
      <c r="H36" s="356"/>
      <c r="I36" s="357"/>
      <c r="J36" s="355"/>
      <c r="K36" s="358"/>
      <c r="L36" s="62"/>
      <c r="M36" s="49"/>
      <c r="N36" s="50"/>
      <c r="O36" s="51"/>
      <c r="P36" s="11"/>
      <c r="Q36" s="52"/>
      <c r="R36" s="49"/>
      <c r="S36" s="53"/>
      <c r="T36" s="54"/>
      <c r="U36" s="55"/>
      <c r="V36" s="18"/>
      <c r="W36" s="20"/>
      <c r="X36" s="22"/>
      <c r="Y36" s="23"/>
      <c r="Z36" s="24"/>
      <c r="AA36" s="25"/>
    </row>
    <row r="37" spans="1:27" s="17" customFormat="1" ht="18.75">
      <c r="A37" s="63">
        <f>SUM(C35:C39)</f>
        <v>0</v>
      </c>
      <c r="B37" s="61"/>
      <c r="C37" s="351"/>
      <c r="D37" s="352"/>
      <c r="E37" s="353"/>
      <c r="F37" s="354"/>
      <c r="G37" s="355"/>
      <c r="H37" s="356"/>
      <c r="I37" s="357"/>
      <c r="J37" s="355"/>
      <c r="K37" s="358"/>
      <c r="L37" s="62"/>
      <c r="M37" s="49"/>
      <c r="N37" s="50"/>
      <c r="O37" s="51"/>
      <c r="P37" s="11"/>
      <c r="Q37" s="52"/>
      <c r="R37" s="49"/>
      <c r="S37" s="53"/>
      <c r="T37" s="54"/>
      <c r="U37" s="55"/>
      <c r="V37" s="18"/>
      <c r="W37" s="20"/>
      <c r="X37" s="22"/>
      <c r="Y37" s="23"/>
      <c r="Z37" s="24"/>
      <c r="AA37" s="25"/>
    </row>
    <row r="38" spans="1:27" s="17" customFormat="1" ht="18.75">
      <c r="A38" s="64" t="s">
        <v>25</v>
      </c>
      <c r="B38" s="61"/>
      <c r="C38" s="351"/>
      <c r="D38" s="374"/>
      <c r="E38" s="353"/>
      <c r="F38" s="354"/>
      <c r="G38" s="355"/>
      <c r="H38" s="356"/>
      <c r="I38" s="357"/>
      <c r="J38" s="355"/>
      <c r="K38" s="358"/>
      <c r="L38" s="62"/>
      <c r="M38" s="49"/>
      <c r="N38" s="50"/>
      <c r="O38" s="51"/>
      <c r="P38" s="11"/>
      <c r="Q38" s="52"/>
      <c r="R38" s="49"/>
      <c r="S38" s="53"/>
      <c r="T38" s="54"/>
      <c r="U38" s="55"/>
      <c r="V38" s="18"/>
      <c r="W38" s="20"/>
      <c r="X38" s="22"/>
      <c r="Y38" s="23"/>
      <c r="Z38" s="24"/>
      <c r="AA38" s="25"/>
    </row>
    <row r="39" spans="1:27" s="17" customFormat="1" ht="19.5" thickBot="1">
      <c r="A39" s="65">
        <f>B35-SUM(C35:C39)</f>
        <v>0</v>
      </c>
      <c r="B39" s="188"/>
      <c r="C39" s="359"/>
      <c r="D39" s="374"/>
      <c r="E39" s="361"/>
      <c r="F39" s="362"/>
      <c r="G39" s="363"/>
      <c r="H39" s="364"/>
      <c r="I39" s="365"/>
      <c r="J39" s="363"/>
      <c r="K39" s="366"/>
      <c r="L39" s="67"/>
      <c r="M39" s="49"/>
      <c r="N39" s="50"/>
      <c r="O39" s="51"/>
      <c r="P39" s="11"/>
      <c r="Q39" s="52"/>
      <c r="R39" s="49"/>
      <c r="S39" s="53"/>
      <c r="T39" s="54"/>
      <c r="U39" s="55"/>
      <c r="V39" s="18"/>
      <c r="W39" s="20"/>
      <c r="X39" s="22"/>
      <c r="Y39" s="23"/>
      <c r="Z39" s="24"/>
      <c r="AA39" s="25"/>
    </row>
    <row r="40" spans="1:27" s="17" customFormat="1" ht="18.75">
      <c r="A40" s="68" t="str">
        <f>'05月統合家計簿'!A14</f>
        <v>○○銀行　８</v>
      </c>
      <c r="B40" s="529">
        <f>'04月銀行口座入出金表'!L40</f>
        <v>0</v>
      </c>
      <c r="C40" s="57">
        <f>'05月カード利用明細表'!B98</f>
        <v>0</v>
      </c>
      <c r="D40" s="367" t="s">
        <v>223</v>
      </c>
      <c r="E40" s="368"/>
      <c r="F40" s="369"/>
      <c r="G40" s="370"/>
      <c r="H40" s="356"/>
      <c r="I40" s="371"/>
      <c r="J40" s="370"/>
      <c r="K40" s="372"/>
      <c r="L40" s="58">
        <f>B40-SUM(C40:C44)+SUM(F40:F44)-SUM(I40:I44)</f>
        <v>0</v>
      </c>
      <c r="M40" s="49"/>
      <c r="N40" s="50"/>
      <c r="O40" s="51"/>
      <c r="P40" s="11"/>
      <c r="Q40" s="52"/>
      <c r="R40" s="49"/>
      <c r="S40" s="53"/>
      <c r="T40" s="54"/>
      <c r="U40" s="55"/>
      <c r="V40" s="18"/>
      <c r="W40" s="20"/>
      <c r="X40" s="22"/>
      <c r="Y40" s="23"/>
      <c r="Z40" s="24"/>
      <c r="AA40" s="25"/>
    </row>
    <row r="41" spans="1:27" s="17" customFormat="1" ht="18.75">
      <c r="A41" s="60" t="s">
        <v>24</v>
      </c>
      <c r="B41" s="61"/>
      <c r="C41" s="351"/>
      <c r="D41" s="373"/>
      <c r="E41" s="353"/>
      <c r="F41" s="354"/>
      <c r="G41" s="355"/>
      <c r="H41" s="356"/>
      <c r="I41" s="357"/>
      <c r="J41" s="355"/>
      <c r="K41" s="358"/>
      <c r="L41" s="62"/>
      <c r="M41" s="49"/>
      <c r="N41" s="50"/>
      <c r="O41" s="51"/>
      <c r="P41" s="11"/>
      <c r="Q41" s="52"/>
      <c r="R41" s="49"/>
      <c r="S41" s="53"/>
      <c r="T41" s="54"/>
      <c r="U41" s="55"/>
      <c r="V41" s="18"/>
      <c r="W41" s="20"/>
      <c r="X41" s="22"/>
      <c r="Y41" s="23"/>
      <c r="Z41" s="24"/>
      <c r="AA41" s="25"/>
    </row>
    <row r="42" spans="1:27" s="17" customFormat="1" ht="18.75">
      <c r="A42" s="63">
        <f>SUM(C40:C44)</f>
        <v>0</v>
      </c>
      <c r="B42" s="61"/>
      <c r="C42" s="351"/>
      <c r="D42" s="352"/>
      <c r="E42" s="353"/>
      <c r="F42" s="354"/>
      <c r="G42" s="355"/>
      <c r="H42" s="356"/>
      <c r="I42" s="357"/>
      <c r="J42" s="355"/>
      <c r="K42" s="358"/>
      <c r="L42" s="62"/>
      <c r="M42" s="49"/>
      <c r="N42" s="50"/>
      <c r="O42" s="51"/>
      <c r="P42" s="11"/>
      <c r="Q42" s="52"/>
      <c r="R42" s="49"/>
      <c r="S42" s="53"/>
      <c r="T42" s="54"/>
      <c r="U42" s="55"/>
      <c r="V42" s="18"/>
      <c r="W42" s="20"/>
      <c r="X42" s="22"/>
      <c r="Y42" s="23"/>
      <c r="Z42" s="24"/>
      <c r="AA42" s="25"/>
    </row>
    <row r="43" spans="1:27" s="17" customFormat="1" ht="18.75">
      <c r="A43" s="64" t="s">
        <v>25</v>
      </c>
      <c r="B43" s="61"/>
      <c r="C43" s="351"/>
      <c r="D43" s="374"/>
      <c r="E43" s="353"/>
      <c r="F43" s="354"/>
      <c r="G43" s="355"/>
      <c r="H43" s="356"/>
      <c r="I43" s="357"/>
      <c r="J43" s="355"/>
      <c r="K43" s="358"/>
      <c r="L43" s="62"/>
      <c r="M43" s="49"/>
      <c r="N43" s="50"/>
      <c r="O43" s="51"/>
      <c r="P43" s="11"/>
      <c r="Q43" s="52"/>
      <c r="R43" s="49"/>
      <c r="S43" s="53"/>
      <c r="T43" s="54"/>
      <c r="U43" s="55"/>
      <c r="V43" s="18"/>
      <c r="W43" s="20"/>
      <c r="X43" s="22"/>
      <c r="Y43" s="23"/>
      <c r="Z43" s="24"/>
      <c r="AA43" s="25"/>
    </row>
    <row r="44" spans="1:27" s="17" customFormat="1" ht="19.5" thickBot="1">
      <c r="A44" s="65">
        <f>B40-SUM(C40:C44)</f>
        <v>0</v>
      </c>
      <c r="B44" s="188"/>
      <c r="C44" s="359"/>
      <c r="D44" s="374"/>
      <c r="E44" s="361"/>
      <c r="F44" s="362"/>
      <c r="G44" s="363"/>
      <c r="H44" s="364"/>
      <c r="I44" s="365"/>
      <c r="J44" s="363"/>
      <c r="K44" s="366"/>
      <c r="L44" s="67"/>
      <c r="M44" s="49"/>
      <c r="N44" s="50"/>
      <c r="O44" s="51"/>
      <c r="P44" s="11"/>
      <c r="Q44" s="52"/>
      <c r="R44" s="49"/>
      <c r="S44" s="53"/>
      <c r="T44" s="54"/>
      <c r="U44" s="55"/>
      <c r="V44" s="18"/>
      <c r="W44" s="20"/>
      <c r="X44" s="22"/>
      <c r="Y44" s="23"/>
      <c r="Z44" s="24"/>
      <c r="AA44" s="25"/>
    </row>
    <row r="45" spans="1:27" s="17" customFormat="1" ht="18.75">
      <c r="A45" s="68" t="str">
        <f>'05月統合家計簿'!A15</f>
        <v>○○銀行　９</v>
      </c>
      <c r="B45" s="529">
        <f>'04月銀行口座入出金表'!L45</f>
        <v>0</v>
      </c>
      <c r="C45" s="57">
        <f>'05月カード利用明細表'!B110</f>
        <v>0</v>
      </c>
      <c r="D45" s="367" t="s">
        <v>224</v>
      </c>
      <c r="E45" s="368"/>
      <c r="F45" s="369"/>
      <c r="G45" s="370"/>
      <c r="H45" s="356"/>
      <c r="I45" s="371"/>
      <c r="J45" s="370"/>
      <c r="K45" s="372"/>
      <c r="L45" s="58">
        <f>B45-SUM(C45:C49)+SUM(F45:F49)-SUM(I45:I49)</f>
        <v>0</v>
      </c>
      <c r="M45" s="49"/>
      <c r="N45" s="50"/>
      <c r="O45" s="51"/>
      <c r="P45" s="11"/>
      <c r="Q45" s="52"/>
      <c r="R45" s="49"/>
      <c r="S45" s="53"/>
      <c r="T45" s="54"/>
      <c r="U45" s="55"/>
      <c r="V45" s="18"/>
      <c r="W45" s="20"/>
      <c r="X45" s="22"/>
      <c r="Y45" s="23"/>
      <c r="Z45" s="24"/>
      <c r="AA45" s="25"/>
    </row>
    <row r="46" spans="1:27" s="17" customFormat="1" ht="18.75">
      <c r="A46" s="60" t="s">
        <v>24</v>
      </c>
      <c r="B46" s="61"/>
      <c r="C46" s="351"/>
      <c r="D46" s="352"/>
      <c r="E46" s="353"/>
      <c r="F46" s="354"/>
      <c r="G46" s="355"/>
      <c r="H46" s="356"/>
      <c r="I46" s="357"/>
      <c r="J46" s="355"/>
      <c r="K46" s="358"/>
      <c r="L46" s="62"/>
      <c r="M46" s="49"/>
      <c r="N46" s="50"/>
      <c r="O46" s="51"/>
      <c r="P46" s="11"/>
      <c r="Q46" s="52"/>
      <c r="R46" s="49"/>
      <c r="S46" s="53"/>
      <c r="T46" s="54"/>
      <c r="U46" s="55"/>
      <c r="V46" s="18"/>
      <c r="W46" s="20"/>
      <c r="X46" s="22"/>
      <c r="Y46" s="23"/>
      <c r="Z46" s="24"/>
      <c r="AA46" s="25"/>
    </row>
    <row r="47" spans="1:27" s="17" customFormat="1" ht="18.75">
      <c r="A47" s="63">
        <f>SUM(C45:C49)</f>
        <v>0</v>
      </c>
      <c r="B47" s="61"/>
      <c r="C47" s="351"/>
      <c r="D47" s="352"/>
      <c r="E47" s="353"/>
      <c r="F47" s="354"/>
      <c r="G47" s="355"/>
      <c r="H47" s="356"/>
      <c r="I47" s="357"/>
      <c r="J47" s="355"/>
      <c r="K47" s="358"/>
      <c r="L47" s="62"/>
      <c r="M47" s="49"/>
      <c r="N47" s="50"/>
      <c r="O47" s="51"/>
      <c r="P47" s="11"/>
      <c r="Q47" s="52"/>
      <c r="R47" s="49"/>
      <c r="S47" s="53"/>
      <c r="T47" s="54"/>
      <c r="U47" s="55"/>
      <c r="V47" s="18"/>
      <c r="W47" s="20"/>
      <c r="X47" s="22"/>
      <c r="Y47" s="23"/>
      <c r="Z47" s="24"/>
      <c r="AA47" s="25"/>
    </row>
    <row r="48" spans="1:27" s="17" customFormat="1" ht="18.75">
      <c r="A48" s="64" t="s">
        <v>25</v>
      </c>
      <c r="B48" s="61"/>
      <c r="C48" s="351"/>
      <c r="D48" s="352"/>
      <c r="E48" s="353"/>
      <c r="F48" s="354"/>
      <c r="G48" s="355"/>
      <c r="H48" s="356"/>
      <c r="I48" s="357"/>
      <c r="J48" s="355"/>
      <c r="K48" s="358"/>
      <c r="L48" s="62"/>
      <c r="M48" s="49"/>
      <c r="N48" s="50"/>
      <c r="O48" s="51"/>
      <c r="P48" s="11"/>
      <c r="Q48" s="52"/>
      <c r="R48" s="49"/>
      <c r="S48" s="53"/>
      <c r="T48" s="54"/>
      <c r="U48" s="55"/>
      <c r="V48" s="18"/>
      <c r="W48" s="20"/>
      <c r="X48" s="22"/>
      <c r="Y48" s="23"/>
      <c r="Z48" s="24"/>
      <c r="AA48" s="25"/>
    </row>
    <row r="49" spans="1:28" ht="19.5" thickBot="1">
      <c r="A49" s="65">
        <f>B45-SUM(C45:C49)</f>
        <v>0</v>
      </c>
      <c r="B49" s="188"/>
      <c r="C49" s="359"/>
      <c r="D49" s="360"/>
      <c r="E49" s="361"/>
      <c r="F49" s="362"/>
      <c r="G49" s="363"/>
      <c r="H49" s="364"/>
      <c r="I49" s="365"/>
      <c r="J49" s="363"/>
      <c r="K49" s="366"/>
      <c r="L49" s="67"/>
      <c r="M49" s="49"/>
      <c r="N49" s="50"/>
      <c r="O49" s="51"/>
      <c r="Q49" s="52"/>
      <c r="R49" s="49"/>
      <c r="S49" s="53"/>
      <c r="T49" s="54"/>
      <c r="U49" s="55"/>
      <c r="AB49" s="17"/>
    </row>
    <row r="50" spans="1:28" ht="18.75">
      <c r="A50" s="68" t="str">
        <f>'05月統合家計簿'!A16</f>
        <v>○○銀行　１０</v>
      </c>
      <c r="B50" s="529">
        <f>'04月銀行口座入出金表'!L50</f>
        <v>0</v>
      </c>
      <c r="C50" s="57">
        <f>'05月カード利用明細表'!B122</f>
        <v>0</v>
      </c>
      <c r="D50" s="367" t="s">
        <v>225</v>
      </c>
      <c r="E50" s="368"/>
      <c r="F50" s="369"/>
      <c r="G50" s="370"/>
      <c r="H50" s="356"/>
      <c r="I50" s="371"/>
      <c r="J50" s="370"/>
      <c r="K50" s="372"/>
      <c r="L50" s="58">
        <f>B50-SUM(C50:C54)+SUM(F50:F54)-SUM(I50:I54)</f>
        <v>0</v>
      </c>
      <c r="M50" s="49"/>
      <c r="N50" s="50"/>
      <c r="O50" s="51"/>
      <c r="Q50" s="52"/>
      <c r="R50" s="49"/>
      <c r="S50" s="53"/>
      <c r="T50" s="54"/>
      <c r="U50" s="55"/>
      <c r="AB50" s="17"/>
    </row>
    <row r="51" spans="1:28" ht="18.75">
      <c r="A51" s="60" t="s">
        <v>24</v>
      </c>
      <c r="B51" s="61"/>
      <c r="C51" s="351"/>
      <c r="D51" s="352"/>
      <c r="E51" s="353"/>
      <c r="F51" s="354"/>
      <c r="G51" s="355"/>
      <c r="H51" s="356"/>
      <c r="I51" s="357"/>
      <c r="J51" s="355"/>
      <c r="K51" s="358"/>
      <c r="L51" s="62"/>
      <c r="M51" s="49"/>
      <c r="N51" s="50"/>
      <c r="O51" s="51"/>
      <c r="Q51" s="52"/>
      <c r="R51" s="49"/>
      <c r="S51" s="53"/>
      <c r="T51" s="54"/>
      <c r="U51" s="55"/>
      <c r="AB51" s="17"/>
    </row>
    <row r="52" spans="1:28" ht="18.75">
      <c r="A52" s="63">
        <f>SUM(C50:C54)</f>
        <v>0</v>
      </c>
      <c r="B52" s="61"/>
      <c r="C52" s="351"/>
      <c r="D52" s="352"/>
      <c r="E52" s="353"/>
      <c r="F52" s="354"/>
      <c r="G52" s="355"/>
      <c r="H52" s="356"/>
      <c r="I52" s="357"/>
      <c r="J52" s="355"/>
      <c r="K52" s="358"/>
      <c r="L52" s="62"/>
      <c r="M52" s="49"/>
      <c r="N52" s="50"/>
      <c r="O52" s="51"/>
      <c r="Q52" s="52"/>
      <c r="R52" s="49"/>
      <c r="S52" s="53"/>
      <c r="T52" s="54"/>
      <c r="U52" s="55"/>
      <c r="AB52" s="17"/>
    </row>
    <row r="53" spans="1:28" ht="18.75">
      <c r="A53" s="64" t="s">
        <v>25</v>
      </c>
      <c r="B53" s="61"/>
      <c r="C53" s="351"/>
      <c r="D53" s="352"/>
      <c r="E53" s="353"/>
      <c r="F53" s="354"/>
      <c r="G53" s="355"/>
      <c r="H53" s="356"/>
      <c r="I53" s="357"/>
      <c r="J53" s="355"/>
      <c r="K53" s="358"/>
      <c r="L53" s="62"/>
      <c r="M53" s="49"/>
      <c r="N53" s="50"/>
      <c r="O53" s="51"/>
      <c r="Q53" s="52"/>
      <c r="R53" s="49"/>
      <c r="S53" s="53"/>
      <c r="T53" s="54"/>
      <c r="U53" s="55"/>
      <c r="AB53" s="17"/>
    </row>
    <row r="54" spans="1:28" ht="19.5" thickBot="1">
      <c r="A54" s="65">
        <f>B50-SUM(C50:C54)</f>
        <v>0</v>
      </c>
      <c r="B54" s="66"/>
      <c r="C54" s="359"/>
      <c r="D54" s="360"/>
      <c r="E54" s="361"/>
      <c r="F54" s="362"/>
      <c r="G54" s="363"/>
      <c r="H54" s="364"/>
      <c r="I54" s="365"/>
      <c r="J54" s="363"/>
      <c r="K54" s="366"/>
      <c r="L54" s="67"/>
      <c r="M54" s="49"/>
      <c r="N54" s="50"/>
      <c r="O54" s="51"/>
      <c r="Q54" s="52"/>
      <c r="R54" s="49"/>
      <c r="S54" s="53"/>
      <c r="T54" s="54"/>
      <c r="U54" s="55"/>
      <c r="AB54" s="17"/>
    </row>
    <row r="55" spans="1:30" s="79" customFormat="1" ht="24" customHeight="1" thickBot="1">
      <c r="A55" s="70" t="s">
        <v>26</v>
      </c>
      <c r="B55" s="183">
        <f>'04月現金入出金表'!G37</f>
        <v>0</v>
      </c>
      <c r="C55" s="71"/>
      <c r="D55" s="72"/>
      <c r="E55" s="73"/>
      <c r="F55" s="74"/>
      <c r="G55" s="75"/>
      <c r="H55" s="76"/>
      <c r="I55" s="74"/>
      <c r="J55" s="75" t="s">
        <v>27</v>
      </c>
      <c r="K55" s="76"/>
      <c r="L55" s="270">
        <f>'05月現金入出金表'!G37</f>
        <v>0</v>
      </c>
      <c r="M55" s="49"/>
      <c r="N55" s="50"/>
      <c r="O55" s="78"/>
      <c r="Q55" s="80"/>
      <c r="R55" s="49"/>
      <c r="S55" s="53"/>
      <c r="T55" s="81"/>
      <c r="U55" s="82"/>
      <c r="V55" s="83"/>
      <c r="W55" s="84"/>
      <c r="X55" s="85"/>
      <c r="Y55" s="86"/>
      <c r="Z55" s="87"/>
      <c r="AA55" s="88"/>
      <c r="AB55" s="89"/>
      <c r="AC55" s="89"/>
      <c r="AD55" s="89"/>
    </row>
    <row r="56" spans="1:30" s="105" customFormat="1" ht="39" customHeight="1" thickBot="1">
      <c r="A56" s="90" t="s">
        <v>28</v>
      </c>
      <c r="B56" s="91">
        <f>SUM(B5:B55)</f>
        <v>0</v>
      </c>
      <c r="C56" s="92">
        <f>SUM(C5:C55)</f>
        <v>0</v>
      </c>
      <c r="D56" s="93"/>
      <c r="E56" s="94"/>
      <c r="F56" s="95"/>
      <c r="G56" s="96"/>
      <c r="H56" s="97"/>
      <c r="I56" s="98"/>
      <c r="J56" s="99"/>
      <c r="K56" s="100"/>
      <c r="L56" s="101">
        <f>SUM(L5:L55)</f>
        <v>0</v>
      </c>
      <c r="M56" s="102"/>
      <c r="N56" s="103"/>
      <c r="O56" s="104"/>
      <c r="Q56" s="106"/>
      <c r="R56" s="102"/>
      <c r="S56" s="107"/>
      <c r="T56" s="108"/>
      <c r="U56" s="109"/>
      <c r="V56" s="110"/>
      <c r="W56" s="111"/>
      <c r="X56" s="112"/>
      <c r="Y56" s="113"/>
      <c r="Z56" s="114"/>
      <c r="AA56" s="115"/>
      <c r="AB56" s="116"/>
      <c r="AC56" s="116"/>
      <c r="AD56" s="116"/>
    </row>
    <row r="57" spans="2:28" ht="22.5" customHeight="1" thickTop="1">
      <c r="B57" s="117"/>
      <c r="F57" s="118"/>
      <c r="G57" s="119"/>
      <c r="H57" s="120"/>
      <c r="J57" s="32"/>
      <c r="L57" s="121"/>
      <c r="M57" s="49"/>
      <c r="N57" s="50"/>
      <c r="O57" s="51"/>
      <c r="Q57" s="52"/>
      <c r="R57" s="49"/>
      <c r="S57" s="53"/>
      <c r="T57" s="54"/>
      <c r="U57" s="55"/>
      <c r="AB57" s="17"/>
    </row>
  </sheetData>
  <sheetProtection sheet="1" objects="1" scenarios="1"/>
  <mergeCells count="2">
    <mergeCell ref="A1:L1"/>
    <mergeCell ref="A2:L2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E5FFFF"/>
  </sheetPr>
  <dimension ref="A1:C125"/>
  <sheetViews>
    <sheetView zoomScalePageLayoutView="0" workbookViewId="0" topLeftCell="A1">
      <pane ySplit="3" topLeftCell="A4" activePane="bottomLeft" state="frozen"/>
      <selection pane="topLeft" activeCell="A9" sqref="A9"/>
      <selection pane="bottomLeft" activeCell="A1" sqref="A1:C1"/>
    </sheetView>
  </sheetViews>
  <sheetFormatPr defaultColWidth="9.140625" defaultRowHeight="15"/>
  <cols>
    <col min="1" max="1" width="88.421875" style="124" customWidth="1"/>
    <col min="2" max="2" width="13.8515625" style="135" customWidth="1"/>
    <col min="3" max="3" width="10.8515625" style="136" customWidth="1"/>
    <col min="4" max="16384" width="9.00390625" style="124" customWidth="1"/>
  </cols>
  <sheetData>
    <row r="1" spans="1:3" ht="63" customHeight="1">
      <c r="A1" s="1303" t="s">
        <v>95</v>
      </c>
      <c r="B1" s="1303"/>
      <c r="C1" s="1303"/>
    </row>
    <row r="2" spans="1:3" s="125" customFormat="1" ht="18" customHeight="1">
      <c r="A2" s="1304" t="s">
        <v>10</v>
      </c>
      <c r="B2" s="1304"/>
      <c r="C2" s="1304"/>
    </row>
    <row r="3" spans="1:3" s="125" customFormat="1" ht="18" customHeight="1">
      <c r="A3" s="289"/>
      <c r="B3" s="1305">
        <f ca="1">NOW()</f>
        <v>44276.03434050926</v>
      </c>
      <c r="C3" s="1305"/>
    </row>
    <row r="4" spans="1:3" s="127" customFormat="1" ht="33" customHeight="1">
      <c r="A4" s="953" t="str">
        <f>'03月カード利用明細表'!A4</f>
        <v>〇〇カード１</v>
      </c>
      <c r="B4" s="952" t="str">
        <f>'03月カード利用明細表'!B4</f>
        <v>引落口座：〇〇銀行</v>
      </c>
      <c r="C4" s="950"/>
    </row>
    <row r="5" spans="1:3" s="127" customFormat="1" ht="18" customHeight="1">
      <c r="A5" s="920" t="str">
        <f>'03月カード利用明細表'!A5</f>
        <v>前々月１６日～前月１５日までの使用分 　　今月10日支払</v>
      </c>
      <c r="B5" s="951"/>
      <c r="C5" s="951"/>
    </row>
    <row r="6" spans="1:3" s="131" customFormat="1" ht="21" customHeight="1">
      <c r="A6" s="128" t="s">
        <v>30</v>
      </c>
      <c r="B6" s="129" t="s">
        <v>31</v>
      </c>
      <c r="C6" s="130" t="s">
        <v>32</v>
      </c>
    </row>
    <row r="7" spans="1:3" ht="21" customHeight="1">
      <c r="A7" s="386"/>
      <c r="B7" s="387"/>
      <c r="C7" s="388"/>
    </row>
    <row r="8" spans="1:3" ht="21" customHeight="1">
      <c r="A8" s="389"/>
      <c r="B8" s="390"/>
      <c r="C8" s="391"/>
    </row>
    <row r="9" spans="1:3" ht="21" customHeight="1">
      <c r="A9" s="389"/>
      <c r="B9" s="390"/>
      <c r="C9" s="391"/>
    </row>
    <row r="10" spans="1:3" ht="21" customHeight="1">
      <c r="A10" s="389"/>
      <c r="B10" s="390"/>
      <c r="C10" s="392"/>
    </row>
    <row r="11" spans="1:3" ht="21" customHeight="1">
      <c r="A11" s="389"/>
      <c r="B11" s="390"/>
      <c r="C11" s="392"/>
    </row>
    <row r="12" spans="1:3" ht="21" customHeight="1">
      <c r="A12" s="389"/>
      <c r="B12" s="390"/>
      <c r="C12" s="392"/>
    </row>
    <row r="13" spans="1:3" ht="21" customHeight="1">
      <c r="A13" s="393"/>
      <c r="B13" s="394"/>
      <c r="C13" s="395"/>
    </row>
    <row r="14" spans="1:3" ht="21" customHeight="1">
      <c r="A14" s="132" t="s">
        <v>96</v>
      </c>
      <c r="B14" s="133">
        <f>SUM(B7:B13)</f>
        <v>0</v>
      </c>
      <c r="C14" s="134"/>
    </row>
    <row r="15" ht="16.5" customHeight="1"/>
    <row r="16" spans="1:3" s="127" customFormat="1" ht="33" customHeight="1">
      <c r="A16" s="953" t="str">
        <f>'03月カード利用明細表'!A16</f>
        <v>〇〇カード２</v>
      </c>
      <c r="B16" s="952" t="str">
        <f>'03月カード利用明細表'!B16</f>
        <v>引落口座：〇〇銀行</v>
      </c>
      <c r="C16" s="950"/>
    </row>
    <row r="17" spans="1:3" s="127" customFormat="1" ht="18" customHeight="1">
      <c r="A17" s="920" t="str">
        <f>'03月カード利用明細表'!A17</f>
        <v>前々月１６日～前月１５日までの使用分 　　今月10日支払</v>
      </c>
      <c r="B17" s="951"/>
      <c r="C17" s="951"/>
    </row>
    <row r="18" spans="1:3" s="131" customFormat="1" ht="21" customHeight="1">
      <c r="A18" s="128" t="s">
        <v>30</v>
      </c>
      <c r="B18" s="129" t="s">
        <v>31</v>
      </c>
      <c r="C18" s="130" t="s">
        <v>32</v>
      </c>
    </row>
    <row r="19" spans="1:3" ht="21" customHeight="1">
      <c r="A19" s="386"/>
      <c r="B19" s="387"/>
      <c r="C19" s="388"/>
    </row>
    <row r="20" spans="1:3" ht="21" customHeight="1">
      <c r="A20" s="389"/>
      <c r="B20" s="390"/>
      <c r="C20" s="391"/>
    </row>
    <row r="21" spans="1:3" ht="21" customHeight="1">
      <c r="A21" s="389"/>
      <c r="B21" s="390"/>
      <c r="C21" s="391"/>
    </row>
    <row r="22" spans="1:3" ht="21" customHeight="1">
      <c r="A22" s="389"/>
      <c r="B22" s="390"/>
      <c r="C22" s="392"/>
    </row>
    <row r="23" spans="1:3" ht="21" customHeight="1">
      <c r="A23" s="389"/>
      <c r="B23" s="390"/>
      <c r="C23" s="392"/>
    </row>
    <row r="24" spans="1:3" ht="21" customHeight="1">
      <c r="A24" s="389"/>
      <c r="B24" s="390"/>
      <c r="C24" s="392"/>
    </row>
    <row r="25" spans="1:3" ht="21" customHeight="1">
      <c r="A25" s="393"/>
      <c r="B25" s="394"/>
      <c r="C25" s="395"/>
    </row>
    <row r="26" spans="1:3" ht="21" customHeight="1">
      <c r="A26" s="132" t="s">
        <v>96</v>
      </c>
      <c r="B26" s="133">
        <f>SUM(B19:B25)</f>
        <v>0</v>
      </c>
      <c r="C26" s="134"/>
    </row>
    <row r="27" ht="16.5" customHeight="1"/>
    <row r="28" spans="1:3" s="127" customFormat="1" ht="33" customHeight="1">
      <c r="A28" s="953" t="str">
        <f>'03月カード利用明細表'!A28</f>
        <v>〇〇カード３</v>
      </c>
      <c r="B28" s="952" t="str">
        <f>'03月カード利用明細表'!B28</f>
        <v>引落口座：〇〇銀行</v>
      </c>
      <c r="C28" s="950"/>
    </row>
    <row r="29" spans="1:3" s="127" customFormat="1" ht="18" customHeight="1">
      <c r="A29" s="920" t="str">
        <f>'03月カード利用明細表'!A29</f>
        <v>前々月１６日～前月１５日までの使用分 　　今月10日支払</v>
      </c>
      <c r="B29" s="951"/>
      <c r="C29" s="951"/>
    </row>
    <row r="30" spans="1:3" s="131" customFormat="1" ht="21" customHeight="1">
      <c r="A30" s="128" t="s">
        <v>30</v>
      </c>
      <c r="B30" s="129" t="s">
        <v>31</v>
      </c>
      <c r="C30" s="130" t="s">
        <v>32</v>
      </c>
    </row>
    <row r="31" spans="1:3" ht="21" customHeight="1">
      <c r="A31" s="386"/>
      <c r="B31" s="387"/>
      <c r="C31" s="388">
        <v>44287</v>
      </c>
    </row>
    <row r="32" spans="1:3" ht="21" customHeight="1">
      <c r="A32" s="396"/>
      <c r="B32" s="390"/>
      <c r="C32" s="391"/>
    </row>
    <row r="33" spans="1:3" ht="21" customHeight="1">
      <c r="A33" s="389"/>
      <c r="B33" s="390"/>
      <c r="C33" s="391"/>
    </row>
    <row r="34" spans="1:3" ht="21" customHeight="1">
      <c r="A34" s="389"/>
      <c r="B34" s="390"/>
      <c r="C34" s="392"/>
    </row>
    <row r="35" spans="1:3" ht="21" customHeight="1">
      <c r="A35" s="389"/>
      <c r="B35" s="390"/>
      <c r="C35" s="392"/>
    </row>
    <row r="36" spans="1:3" ht="21" customHeight="1">
      <c r="A36" s="389"/>
      <c r="B36" s="390"/>
      <c r="C36" s="392"/>
    </row>
    <row r="37" spans="1:3" ht="21" customHeight="1">
      <c r="A37" s="393"/>
      <c r="B37" s="394"/>
      <c r="C37" s="395"/>
    </row>
    <row r="38" spans="1:3" ht="21" customHeight="1">
      <c r="A38" s="132" t="s">
        <v>96</v>
      </c>
      <c r="B38" s="133">
        <f>SUM(B31:B37)</f>
        <v>0</v>
      </c>
      <c r="C38" s="134"/>
    </row>
    <row r="39" ht="16.5" customHeight="1"/>
    <row r="40" spans="1:3" s="127" customFormat="1" ht="33" customHeight="1">
      <c r="A40" s="953" t="str">
        <f>'03月カード利用明細表'!A40</f>
        <v>〇〇カード４</v>
      </c>
      <c r="B40" s="952" t="str">
        <f>'03月カード利用明細表'!B40</f>
        <v>引落口座：〇〇銀行</v>
      </c>
      <c r="C40" s="950"/>
    </row>
    <row r="41" spans="1:3" s="127" customFormat="1" ht="18" customHeight="1">
      <c r="A41" s="920" t="str">
        <f>'03月カード利用明細表'!A41</f>
        <v>前々月１６日～前月１５日までの使用分 　　今月10日支払</v>
      </c>
      <c r="B41" s="951"/>
      <c r="C41" s="951"/>
    </row>
    <row r="42" spans="1:3" s="131" customFormat="1" ht="21" customHeight="1">
      <c r="A42" s="128" t="s">
        <v>30</v>
      </c>
      <c r="B42" s="129" t="s">
        <v>31</v>
      </c>
      <c r="C42" s="130" t="s">
        <v>32</v>
      </c>
    </row>
    <row r="43" spans="1:3" ht="21" customHeight="1">
      <c r="A43" s="386"/>
      <c r="B43" s="387"/>
      <c r="C43" s="388"/>
    </row>
    <row r="44" spans="1:3" ht="21" customHeight="1">
      <c r="A44" s="389"/>
      <c r="B44" s="390"/>
      <c r="C44" s="391"/>
    </row>
    <row r="45" spans="1:3" ht="21" customHeight="1">
      <c r="A45" s="389"/>
      <c r="B45" s="390"/>
      <c r="C45" s="391"/>
    </row>
    <row r="46" spans="1:3" ht="21" customHeight="1">
      <c r="A46" s="389"/>
      <c r="B46" s="390"/>
      <c r="C46" s="392"/>
    </row>
    <row r="47" spans="1:3" ht="21" customHeight="1">
      <c r="A47" s="389"/>
      <c r="B47" s="390"/>
      <c r="C47" s="392"/>
    </row>
    <row r="48" spans="1:3" ht="21" customHeight="1">
      <c r="A48" s="389"/>
      <c r="B48" s="390"/>
      <c r="C48" s="392"/>
    </row>
    <row r="49" spans="1:3" ht="21" customHeight="1">
      <c r="A49" s="393"/>
      <c r="B49" s="394"/>
      <c r="C49" s="395"/>
    </row>
    <row r="50" spans="1:3" ht="21" customHeight="1">
      <c r="A50" s="132" t="s">
        <v>96</v>
      </c>
      <c r="B50" s="133">
        <f>SUM(B43:B49)</f>
        <v>0</v>
      </c>
      <c r="C50" s="134"/>
    </row>
    <row r="51" ht="16.5" customHeight="1"/>
    <row r="52" spans="1:3" s="127" customFormat="1" ht="33" customHeight="1">
      <c r="A52" s="953" t="str">
        <f>'03月カード利用明細表'!A52</f>
        <v>〇〇カード５</v>
      </c>
      <c r="B52" s="952" t="str">
        <f>'03月カード利用明細表'!B52</f>
        <v>引落口座：〇〇銀行</v>
      </c>
      <c r="C52" s="950"/>
    </row>
    <row r="53" spans="1:3" s="127" customFormat="1" ht="18" customHeight="1">
      <c r="A53" s="920" t="str">
        <f>'03月カード利用明細表'!A53</f>
        <v>前々月１６日～前月１５日までの使用分 　　今月10日支払</v>
      </c>
      <c r="B53" s="951"/>
      <c r="C53" s="951"/>
    </row>
    <row r="54" spans="1:3" s="131" customFormat="1" ht="21" customHeight="1">
      <c r="A54" s="128" t="s">
        <v>30</v>
      </c>
      <c r="B54" s="129" t="s">
        <v>31</v>
      </c>
      <c r="C54" s="130" t="s">
        <v>32</v>
      </c>
    </row>
    <row r="55" spans="1:3" ht="21" customHeight="1">
      <c r="A55" s="386"/>
      <c r="B55" s="387"/>
      <c r="C55" s="388"/>
    </row>
    <row r="56" spans="1:3" ht="21" customHeight="1">
      <c r="A56" s="389"/>
      <c r="B56" s="390"/>
      <c r="C56" s="391"/>
    </row>
    <row r="57" spans="1:3" ht="21" customHeight="1">
      <c r="A57" s="389"/>
      <c r="B57" s="390"/>
      <c r="C57" s="391"/>
    </row>
    <row r="58" spans="1:3" ht="21" customHeight="1">
      <c r="A58" s="389"/>
      <c r="B58" s="390"/>
      <c r="C58" s="392"/>
    </row>
    <row r="59" spans="1:3" ht="21" customHeight="1">
      <c r="A59" s="389"/>
      <c r="B59" s="390"/>
      <c r="C59" s="392"/>
    </row>
    <row r="60" spans="1:3" ht="21" customHeight="1">
      <c r="A60" s="389"/>
      <c r="B60" s="390"/>
      <c r="C60" s="392"/>
    </row>
    <row r="61" spans="1:3" ht="21" customHeight="1">
      <c r="A61" s="393"/>
      <c r="B61" s="394"/>
      <c r="C61" s="395"/>
    </row>
    <row r="62" spans="1:3" ht="21" customHeight="1">
      <c r="A62" s="132" t="s">
        <v>96</v>
      </c>
      <c r="B62" s="133">
        <f>SUM(B55:B61)</f>
        <v>0</v>
      </c>
      <c r="C62" s="134"/>
    </row>
    <row r="63" ht="16.5" customHeight="1"/>
    <row r="64" spans="1:3" s="127" customFormat="1" ht="33" customHeight="1">
      <c r="A64" s="953" t="str">
        <f>'03月カード利用明細表'!A64</f>
        <v>〇〇カード６</v>
      </c>
      <c r="B64" s="952" t="str">
        <f>'03月カード利用明細表'!B64</f>
        <v>引落口座：〇〇銀行</v>
      </c>
      <c r="C64" s="950"/>
    </row>
    <row r="65" spans="1:3" s="127" customFormat="1" ht="18" customHeight="1">
      <c r="A65" s="920" t="str">
        <f>'03月カード利用明細表'!A65</f>
        <v>前々月１６日～前月１５日までの使用分 　　今月10日支払</v>
      </c>
      <c r="B65" s="951"/>
      <c r="C65" s="951"/>
    </row>
    <row r="66" spans="1:3" s="131" customFormat="1" ht="21" customHeight="1">
      <c r="A66" s="128" t="s">
        <v>30</v>
      </c>
      <c r="B66" s="129" t="s">
        <v>31</v>
      </c>
      <c r="C66" s="130" t="s">
        <v>32</v>
      </c>
    </row>
    <row r="67" spans="1:3" ht="21" customHeight="1">
      <c r="A67" s="386"/>
      <c r="B67" s="387"/>
      <c r="C67" s="388"/>
    </row>
    <row r="68" spans="1:3" ht="21" customHeight="1">
      <c r="A68" s="389"/>
      <c r="B68" s="390"/>
      <c r="C68" s="391"/>
    </row>
    <row r="69" spans="1:3" ht="21" customHeight="1">
      <c r="A69" s="389"/>
      <c r="B69" s="390"/>
      <c r="C69" s="391"/>
    </row>
    <row r="70" spans="1:3" ht="21" customHeight="1">
      <c r="A70" s="389"/>
      <c r="B70" s="390"/>
      <c r="C70" s="392"/>
    </row>
    <row r="71" spans="1:3" ht="21" customHeight="1">
      <c r="A71" s="389"/>
      <c r="B71" s="390"/>
      <c r="C71" s="392"/>
    </row>
    <row r="72" spans="1:3" ht="21" customHeight="1">
      <c r="A72" s="389"/>
      <c r="B72" s="390"/>
      <c r="C72" s="392"/>
    </row>
    <row r="73" spans="1:3" ht="21" customHeight="1">
      <c r="A73" s="393"/>
      <c r="B73" s="394"/>
      <c r="C73" s="395"/>
    </row>
    <row r="74" spans="1:3" ht="21" customHeight="1">
      <c r="A74" s="132" t="s">
        <v>96</v>
      </c>
      <c r="B74" s="133">
        <f>SUM(B67:B73)</f>
        <v>0</v>
      </c>
      <c r="C74" s="134"/>
    </row>
    <row r="75" ht="16.5" customHeight="1"/>
    <row r="76" spans="1:3" s="127" customFormat="1" ht="33" customHeight="1">
      <c r="A76" s="953" t="str">
        <f>'03月カード利用明細表'!A76</f>
        <v>〇〇カード７</v>
      </c>
      <c r="B76" s="952" t="str">
        <f>'03月カード利用明細表'!B76</f>
        <v>引落口座：〇〇銀行</v>
      </c>
      <c r="C76" s="950"/>
    </row>
    <row r="77" spans="1:3" s="127" customFormat="1" ht="18" customHeight="1">
      <c r="A77" s="920" t="str">
        <f>'03月カード利用明細表'!A77</f>
        <v>前々月１６日～前月１５日までの使用分 　　今月10日支払</v>
      </c>
      <c r="B77" s="951"/>
      <c r="C77" s="951"/>
    </row>
    <row r="78" spans="1:3" s="131" customFormat="1" ht="21" customHeight="1">
      <c r="A78" s="128" t="s">
        <v>30</v>
      </c>
      <c r="B78" s="129" t="s">
        <v>31</v>
      </c>
      <c r="C78" s="130" t="s">
        <v>32</v>
      </c>
    </row>
    <row r="79" spans="1:3" ht="21" customHeight="1">
      <c r="A79" s="386"/>
      <c r="B79" s="387"/>
      <c r="C79" s="388"/>
    </row>
    <row r="80" spans="1:3" ht="21" customHeight="1">
      <c r="A80" s="389"/>
      <c r="B80" s="390"/>
      <c r="C80" s="391"/>
    </row>
    <row r="81" spans="1:3" ht="21" customHeight="1">
      <c r="A81" s="389"/>
      <c r="B81" s="390"/>
      <c r="C81" s="391"/>
    </row>
    <row r="82" spans="1:3" ht="21" customHeight="1">
      <c r="A82" s="389"/>
      <c r="B82" s="390"/>
      <c r="C82" s="392"/>
    </row>
    <row r="83" spans="1:3" ht="21" customHeight="1">
      <c r="A83" s="389"/>
      <c r="B83" s="390"/>
      <c r="C83" s="392"/>
    </row>
    <row r="84" spans="1:3" ht="21" customHeight="1">
      <c r="A84" s="389"/>
      <c r="B84" s="390"/>
      <c r="C84" s="392"/>
    </row>
    <row r="85" spans="1:3" ht="21" customHeight="1">
      <c r="A85" s="393"/>
      <c r="B85" s="394"/>
      <c r="C85" s="395"/>
    </row>
    <row r="86" spans="1:3" ht="21" customHeight="1">
      <c r="A86" s="132" t="s">
        <v>96</v>
      </c>
      <c r="B86" s="133">
        <f>SUM(B79:B85)</f>
        <v>0</v>
      </c>
      <c r="C86" s="134"/>
    </row>
    <row r="87" ht="16.5" customHeight="1"/>
    <row r="88" spans="1:3" s="127" customFormat="1" ht="33" customHeight="1">
      <c r="A88" s="953" t="str">
        <f>'03月カード利用明細表'!A88</f>
        <v>〇〇カード８</v>
      </c>
      <c r="B88" s="952" t="str">
        <f>'03月カード利用明細表'!B88</f>
        <v>引落口座：〇〇銀行</v>
      </c>
      <c r="C88" s="950"/>
    </row>
    <row r="89" spans="1:3" s="127" customFormat="1" ht="18" customHeight="1">
      <c r="A89" s="920" t="str">
        <f>'03月カード利用明細表'!A89</f>
        <v>前々月１６日～前月１５日までの使用分 　　今月10日支払</v>
      </c>
      <c r="B89" s="951"/>
      <c r="C89" s="951"/>
    </row>
    <row r="90" spans="1:3" s="131" customFormat="1" ht="21" customHeight="1">
      <c r="A90" s="128" t="s">
        <v>30</v>
      </c>
      <c r="B90" s="129" t="s">
        <v>31</v>
      </c>
      <c r="C90" s="130" t="s">
        <v>32</v>
      </c>
    </row>
    <row r="91" spans="1:3" ht="21" customHeight="1">
      <c r="A91" s="386"/>
      <c r="B91" s="387"/>
      <c r="C91" s="388"/>
    </row>
    <row r="92" spans="1:3" ht="21" customHeight="1">
      <c r="A92" s="389"/>
      <c r="B92" s="390"/>
      <c r="C92" s="391"/>
    </row>
    <row r="93" spans="1:3" ht="21" customHeight="1">
      <c r="A93" s="389"/>
      <c r="B93" s="390"/>
      <c r="C93" s="391"/>
    </row>
    <row r="94" spans="1:3" ht="21" customHeight="1">
      <c r="A94" s="389"/>
      <c r="B94" s="390"/>
      <c r="C94" s="392"/>
    </row>
    <row r="95" spans="1:3" ht="21" customHeight="1">
      <c r="A95" s="389"/>
      <c r="B95" s="390"/>
      <c r="C95" s="392"/>
    </row>
    <row r="96" spans="1:3" ht="21" customHeight="1">
      <c r="A96" s="389"/>
      <c r="B96" s="390"/>
      <c r="C96" s="392"/>
    </row>
    <row r="97" spans="1:3" ht="21" customHeight="1">
      <c r="A97" s="393"/>
      <c r="B97" s="394"/>
      <c r="C97" s="395"/>
    </row>
    <row r="98" spans="1:3" ht="21" customHeight="1">
      <c r="A98" s="132" t="s">
        <v>96</v>
      </c>
      <c r="B98" s="133">
        <f>SUM(B91:B97)</f>
        <v>0</v>
      </c>
      <c r="C98" s="134"/>
    </row>
    <row r="99" ht="16.5" customHeight="1"/>
    <row r="100" spans="1:3" s="127" customFormat="1" ht="33" customHeight="1">
      <c r="A100" s="953" t="str">
        <f>'03月カード利用明細表'!A100</f>
        <v>〇〇カード９</v>
      </c>
      <c r="B100" s="952" t="str">
        <f>'03月カード利用明細表'!B100</f>
        <v>引落口座：〇〇銀行</v>
      </c>
      <c r="C100" s="950"/>
    </row>
    <row r="101" spans="1:3" s="127" customFormat="1" ht="18" customHeight="1">
      <c r="A101" s="920" t="str">
        <f>'03月カード利用明細表'!A101</f>
        <v>前々月１６日～前月１５日までの使用分 　　今月10日支払</v>
      </c>
      <c r="B101" s="951"/>
      <c r="C101" s="951"/>
    </row>
    <row r="102" spans="1:3" s="131" customFormat="1" ht="21" customHeight="1">
      <c r="A102" s="128" t="s">
        <v>30</v>
      </c>
      <c r="B102" s="129" t="s">
        <v>31</v>
      </c>
      <c r="C102" s="130" t="s">
        <v>32</v>
      </c>
    </row>
    <row r="103" spans="1:3" ht="21" customHeight="1">
      <c r="A103" s="386"/>
      <c r="B103" s="387"/>
      <c r="C103" s="388"/>
    </row>
    <row r="104" spans="1:3" ht="21" customHeight="1">
      <c r="A104" s="389"/>
      <c r="B104" s="390"/>
      <c r="C104" s="391"/>
    </row>
    <row r="105" spans="1:3" ht="21" customHeight="1">
      <c r="A105" s="389"/>
      <c r="B105" s="390"/>
      <c r="C105" s="391"/>
    </row>
    <row r="106" spans="1:3" ht="21" customHeight="1">
      <c r="A106" s="389"/>
      <c r="B106" s="390"/>
      <c r="C106" s="392"/>
    </row>
    <row r="107" spans="1:3" ht="21" customHeight="1">
      <c r="A107" s="389"/>
      <c r="B107" s="390"/>
      <c r="C107" s="392"/>
    </row>
    <row r="108" spans="1:3" ht="21" customHeight="1">
      <c r="A108" s="389"/>
      <c r="B108" s="390"/>
      <c r="C108" s="392"/>
    </row>
    <row r="109" spans="1:3" ht="21" customHeight="1">
      <c r="A109" s="393"/>
      <c r="B109" s="394"/>
      <c r="C109" s="395"/>
    </row>
    <row r="110" spans="1:3" ht="21" customHeight="1">
      <c r="A110" s="132" t="s">
        <v>96</v>
      </c>
      <c r="B110" s="133">
        <f>SUM(B103:B109)</f>
        <v>0</v>
      </c>
      <c r="C110" s="134"/>
    </row>
    <row r="111" ht="16.5" customHeight="1"/>
    <row r="112" spans="1:3" s="127" customFormat="1" ht="33" customHeight="1">
      <c r="A112" s="953" t="str">
        <f>'03月カード利用明細表'!A112</f>
        <v>〇〇カード１０</v>
      </c>
      <c r="B112" s="952" t="str">
        <f>'03月カード利用明細表'!B112</f>
        <v>引落口座：〇〇銀行</v>
      </c>
      <c r="C112" s="950"/>
    </row>
    <row r="113" spans="1:3" s="127" customFormat="1" ht="18" customHeight="1">
      <c r="A113" s="920" t="str">
        <f>'03月カード利用明細表'!A113</f>
        <v>前々月１６日～前月１５日までの使用分 　　今月10日支払</v>
      </c>
      <c r="B113" s="951"/>
      <c r="C113" s="951"/>
    </row>
    <row r="114" spans="1:3" s="131" customFormat="1" ht="21" customHeight="1">
      <c r="A114" s="128" t="s">
        <v>30</v>
      </c>
      <c r="B114" s="129" t="s">
        <v>31</v>
      </c>
      <c r="C114" s="130" t="s">
        <v>32</v>
      </c>
    </row>
    <row r="115" spans="1:3" ht="21" customHeight="1">
      <c r="A115" s="386"/>
      <c r="B115" s="387"/>
      <c r="C115" s="388"/>
    </row>
    <row r="116" spans="1:3" ht="21" customHeight="1">
      <c r="A116" s="389"/>
      <c r="B116" s="390"/>
      <c r="C116" s="391"/>
    </row>
    <row r="117" spans="1:3" ht="21" customHeight="1">
      <c r="A117" s="389"/>
      <c r="B117" s="390"/>
      <c r="C117" s="391"/>
    </row>
    <row r="118" spans="1:3" ht="21" customHeight="1">
      <c r="A118" s="389"/>
      <c r="B118" s="390"/>
      <c r="C118" s="392"/>
    </row>
    <row r="119" spans="1:3" ht="21" customHeight="1">
      <c r="A119" s="389"/>
      <c r="B119" s="390"/>
      <c r="C119" s="392"/>
    </row>
    <row r="120" spans="1:3" ht="21" customHeight="1">
      <c r="A120" s="389"/>
      <c r="B120" s="390"/>
      <c r="C120" s="392"/>
    </row>
    <row r="121" spans="1:3" ht="21" customHeight="1">
      <c r="A121" s="393"/>
      <c r="B121" s="394"/>
      <c r="C121" s="395"/>
    </row>
    <row r="122" spans="1:3" ht="21" customHeight="1">
      <c r="A122" s="132" t="s">
        <v>96</v>
      </c>
      <c r="B122" s="133">
        <f>SUM(B115:B121)</f>
        <v>0</v>
      </c>
      <c r="C122" s="134"/>
    </row>
    <row r="123" ht="16.5" customHeight="1"/>
    <row r="124" ht="16.5" customHeight="1"/>
    <row r="125" spans="1:2" ht="27" customHeight="1">
      <c r="A125" s="137" t="s">
        <v>97</v>
      </c>
      <c r="B125" s="138">
        <f>B14+B26+B38+B50+B62+B74+B86+B98+B110+B122</f>
        <v>0</v>
      </c>
    </row>
  </sheetData>
  <sheetProtection sheet="1" objects="1" scenarios="1"/>
  <mergeCells count="3">
    <mergeCell ref="A1:C1"/>
    <mergeCell ref="A2:C2"/>
    <mergeCell ref="B3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7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15.57421875" style="11" customWidth="1"/>
    <col min="2" max="3" width="13.140625" style="11" customWidth="1"/>
    <col min="4" max="4" width="35.57421875" style="11" customWidth="1"/>
    <col min="5" max="5" width="9.57421875" style="11" customWidth="1"/>
    <col min="6" max="6" width="13.140625" style="11" customWidth="1"/>
    <col min="7" max="7" width="35.57421875" style="11" customWidth="1"/>
    <col min="8" max="8" width="9.57421875" style="10" customWidth="1"/>
    <col min="9" max="9" width="13.140625" style="11" customWidth="1"/>
    <col min="10" max="10" width="35.57421875" style="11" customWidth="1"/>
    <col min="11" max="11" width="9.57421875" style="11" customWidth="1"/>
    <col min="12" max="12" width="16.57421875" style="122" bestFit="1" customWidth="1"/>
    <col min="13" max="13" width="13.7109375" style="14" customWidth="1"/>
    <col min="14" max="14" width="14.28125" style="15" bestFit="1" customWidth="1"/>
    <col min="15" max="15" width="10.8515625" style="16" bestFit="1" customWidth="1"/>
    <col min="16" max="16" width="9.00390625" style="11" customWidth="1"/>
    <col min="17" max="17" width="10.28125" style="17" bestFit="1" customWidth="1"/>
    <col min="18" max="18" width="14.421875" style="18" customWidth="1"/>
    <col min="19" max="19" width="10.57421875" style="19" bestFit="1" customWidth="1"/>
    <col min="20" max="20" width="9.140625" style="20" bestFit="1" customWidth="1"/>
    <col min="21" max="21" width="9.00390625" style="21" customWidth="1"/>
    <col min="22" max="22" width="16.421875" style="18" customWidth="1"/>
    <col min="23" max="23" width="11.421875" style="20" bestFit="1" customWidth="1"/>
    <col min="24" max="24" width="12.140625" style="22" customWidth="1"/>
    <col min="25" max="25" width="12.57421875" style="23" customWidth="1"/>
    <col min="26" max="26" width="10.421875" style="24" bestFit="1" customWidth="1"/>
    <col min="27" max="27" width="9.140625" style="25" bestFit="1" customWidth="1"/>
    <col min="28" max="28" width="5.140625" style="123" customWidth="1"/>
    <col min="29" max="29" width="10.00390625" style="17" customWidth="1"/>
    <col min="30" max="30" width="12.28125" style="17" customWidth="1"/>
    <col min="31" max="31" width="12.28125" style="11" customWidth="1"/>
    <col min="32" max="16384" width="9.00390625" style="11" customWidth="1"/>
  </cols>
  <sheetData>
    <row r="1" spans="1:28" ht="63" customHeight="1">
      <c r="A1" s="1301" t="s">
        <v>184</v>
      </c>
      <c r="B1" s="1301"/>
      <c r="C1" s="1301"/>
      <c r="D1" s="1301"/>
      <c r="E1" s="1301"/>
      <c r="F1" s="1301"/>
      <c r="G1" s="1301"/>
      <c r="H1" s="1301"/>
      <c r="I1" s="1301"/>
      <c r="J1" s="1301"/>
      <c r="K1" s="1301"/>
      <c r="L1" s="1301"/>
      <c r="AB1" s="31"/>
    </row>
    <row r="2" spans="1:28" ht="21" customHeight="1">
      <c r="A2" s="1302" t="s">
        <v>10</v>
      </c>
      <c r="B2" s="1302"/>
      <c r="C2" s="1302"/>
      <c r="D2" s="1302"/>
      <c r="E2" s="1302"/>
      <c r="F2" s="1302"/>
      <c r="G2" s="1302"/>
      <c r="H2" s="1302"/>
      <c r="I2" s="1302"/>
      <c r="J2" s="1302"/>
      <c r="K2" s="1302"/>
      <c r="L2" s="1302"/>
      <c r="AB2" s="31"/>
    </row>
    <row r="3" spans="1:28" ht="21" customHeight="1" thickBot="1">
      <c r="A3" s="9" t="s">
        <v>179</v>
      </c>
      <c r="C3" s="32" t="s">
        <v>11</v>
      </c>
      <c r="D3" s="33"/>
      <c r="E3" s="33"/>
      <c r="F3" s="34"/>
      <c r="G3" s="33"/>
      <c r="H3" s="33"/>
      <c r="I3" s="35"/>
      <c r="J3" s="12" t="s">
        <v>6</v>
      </c>
      <c r="K3" s="13" t="s">
        <v>7</v>
      </c>
      <c r="L3" s="36">
        <f ca="1">NOW()</f>
        <v>44276.03434050926</v>
      </c>
      <c r="AB3" s="17"/>
    </row>
    <row r="4" spans="1:28" ht="52.5" customHeight="1" thickBot="1" thickTop="1">
      <c r="A4" s="37" t="s">
        <v>12</v>
      </c>
      <c r="B4" s="38" t="s">
        <v>13</v>
      </c>
      <c r="C4" s="39" t="s">
        <v>14</v>
      </c>
      <c r="D4" s="40" t="s">
        <v>15</v>
      </c>
      <c r="E4" s="41" t="s">
        <v>16</v>
      </c>
      <c r="F4" s="42" t="s">
        <v>65</v>
      </c>
      <c r="G4" s="43" t="s">
        <v>18</v>
      </c>
      <c r="H4" s="44" t="s">
        <v>19</v>
      </c>
      <c r="I4" s="45" t="s">
        <v>20</v>
      </c>
      <c r="J4" s="46" t="s">
        <v>21</v>
      </c>
      <c r="K4" s="47" t="s">
        <v>22</v>
      </c>
      <c r="L4" s="48" t="s">
        <v>23</v>
      </c>
      <c r="M4" s="49"/>
      <c r="N4" s="50"/>
      <c r="O4" s="51"/>
      <c r="Q4" s="52"/>
      <c r="R4" s="49"/>
      <c r="S4" s="53"/>
      <c r="T4" s="54"/>
      <c r="U4" s="55"/>
      <c r="AB4" s="17"/>
    </row>
    <row r="5" spans="1:28" ht="19.5" thickTop="1">
      <c r="A5" s="56" t="str">
        <f>'01月統合家計簿'!A7</f>
        <v>○○銀行　１</v>
      </c>
      <c r="B5" s="1276">
        <f>'01月統合家計簿'!C7</f>
        <v>0</v>
      </c>
      <c r="C5" s="1072">
        <f>'01月カード利用明細表'!B14</f>
        <v>0</v>
      </c>
      <c r="D5" s="1073" t="s">
        <v>50</v>
      </c>
      <c r="E5" s="1074"/>
      <c r="F5" s="1075"/>
      <c r="G5" s="1076"/>
      <c r="H5" s="1077"/>
      <c r="I5" s="1078"/>
      <c r="J5" s="1076"/>
      <c r="K5" s="1079"/>
      <c r="L5" s="58">
        <f>B5-SUM(C5:C7)+SUM(F5:F9)-SUM(I5:I9)</f>
        <v>0</v>
      </c>
      <c r="M5" s="49"/>
      <c r="N5" s="59"/>
      <c r="O5" s="51"/>
      <c r="Q5" s="52"/>
      <c r="R5" s="49"/>
      <c r="S5" s="53"/>
      <c r="T5" s="54"/>
      <c r="U5" s="55"/>
      <c r="AB5" s="17"/>
    </row>
    <row r="6" spans="1:28" ht="18.75">
      <c r="A6" s="60" t="s">
        <v>24</v>
      </c>
      <c r="B6" s="61"/>
      <c r="C6" s="1080"/>
      <c r="D6" s="1081"/>
      <c r="E6" s="1082"/>
      <c r="F6" s="1083"/>
      <c r="G6" s="1084"/>
      <c r="H6" s="1085"/>
      <c r="I6" s="1086"/>
      <c r="J6" s="1087"/>
      <c r="K6" s="1088"/>
      <c r="L6" s="62"/>
      <c r="M6" s="49"/>
      <c r="N6" s="50"/>
      <c r="O6" s="51"/>
      <c r="Q6" s="52"/>
      <c r="R6" s="49"/>
      <c r="S6" s="53"/>
      <c r="T6" s="54"/>
      <c r="U6" s="55"/>
      <c r="AB6" s="17"/>
    </row>
    <row r="7" spans="1:28" ht="18.75">
      <c r="A7" s="63">
        <f>SUM(C5:C7)</f>
        <v>0</v>
      </c>
      <c r="B7" s="61"/>
      <c r="C7" s="1089"/>
      <c r="D7" s="1081"/>
      <c r="E7" s="1074"/>
      <c r="F7" s="1083"/>
      <c r="G7" s="1087"/>
      <c r="H7" s="1085"/>
      <c r="I7" s="1086"/>
      <c r="J7" s="1087"/>
      <c r="K7" s="1088"/>
      <c r="L7" s="62"/>
      <c r="M7" s="49"/>
      <c r="N7" s="50"/>
      <c r="O7" s="51"/>
      <c r="Q7" s="52"/>
      <c r="R7" s="49"/>
      <c r="S7" s="53"/>
      <c r="T7" s="54"/>
      <c r="U7" s="55"/>
      <c r="AB7" s="17"/>
    </row>
    <row r="8" spans="1:28" ht="18.75">
      <c r="A8" s="64" t="s">
        <v>25</v>
      </c>
      <c r="B8" s="61"/>
      <c r="C8" s="1089"/>
      <c r="D8" s="1090"/>
      <c r="E8" s="1074"/>
      <c r="F8" s="1083"/>
      <c r="G8" s="1087"/>
      <c r="H8" s="1085"/>
      <c r="I8" s="1086"/>
      <c r="J8" s="1087"/>
      <c r="K8" s="1088"/>
      <c r="L8" s="62"/>
      <c r="M8" s="49"/>
      <c r="N8" s="50"/>
      <c r="O8" s="51"/>
      <c r="Q8" s="52"/>
      <c r="R8" s="49"/>
      <c r="S8" s="53"/>
      <c r="T8" s="54"/>
      <c r="U8" s="55"/>
      <c r="AB8" s="17"/>
    </row>
    <row r="9" spans="1:28" ht="19.5" thickBot="1">
      <c r="A9" s="65">
        <f>B5-SUM(C5:C9)</f>
        <v>0</v>
      </c>
      <c r="B9" s="188"/>
      <c r="C9" s="1091"/>
      <c r="D9" s="1092"/>
      <c r="E9" s="1093"/>
      <c r="F9" s="1094"/>
      <c r="G9" s="1095"/>
      <c r="H9" s="1096"/>
      <c r="I9" s="1097"/>
      <c r="J9" s="1095"/>
      <c r="K9" s="1098"/>
      <c r="L9" s="67"/>
      <c r="M9" s="49"/>
      <c r="N9" s="50"/>
      <c r="O9" s="51"/>
      <c r="Q9" s="52"/>
      <c r="R9" s="49"/>
      <c r="S9" s="53"/>
      <c r="T9" s="54"/>
      <c r="U9" s="55"/>
      <c r="AB9" s="17"/>
    </row>
    <row r="10" spans="1:28" ht="18.75">
      <c r="A10" s="68" t="str">
        <f>'01月統合家計簿'!A8</f>
        <v>○○銀行　２</v>
      </c>
      <c r="B10" s="1277">
        <f>'01月統合家計簿'!C8</f>
        <v>0</v>
      </c>
      <c r="C10" s="1099">
        <f>'01月カード利用明細表'!B26</f>
        <v>0</v>
      </c>
      <c r="D10" s="1100" t="s">
        <v>236</v>
      </c>
      <c r="E10" s="1101"/>
      <c r="F10" s="1075"/>
      <c r="G10" s="1102"/>
      <c r="H10" s="1085"/>
      <c r="I10" s="1103"/>
      <c r="J10" s="1102"/>
      <c r="K10" s="1104"/>
      <c r="L10" s="58">
        <f>B10-SUM(C10:C14)+SUM(F10:F14)-SUM(I10:I14)</f>
        <v>0</v>
      </c>
      <c r="M10" s="49"/>
      <c r="N10" s="50"/>
      <c r="O10" s="51"/>
      <c r="Q10" s="52"/>
      <c r="R10" s="49"/>
      <c r="S10" s="53"/>
      <c r="T10" s="54"/>
      <c r="U10" s="55"/>
      <c r="AB10" s="17"/>
    </row>
    <row r="11" spans="1:28" ht="18.75">
      <c r="A11" s="60" t="s">
        <v>24</v>
      </c>
      <c r="B11" s="61"/>
      <c r="C11" s="1089"/>
      <c r="D11" s="1081"/>
      <c r="E11" s="1074"/>
      <c r="F11" s="1083"/>
      <c r="G11" s="1087"/>
      <c r="H11" s="1085"/>
      <c r="I11" s="1086"/>
      <c r="J11" s="1087"/>
      <c r="K11" s="1088"/>
      <c r="L11" s="62"/>
      <c r="M11" s="49"/>
      <c r="N11" s="50"/>
      <c r="O11" s="51"/>
      <c r="Q11" s="52"/>
      <c r="R11" s="49"/>
      <c r="S11" s="53"/>
      <c r="T11" s="54"/>
      <c r="U11" s="55"/>
      <c r="AB11" s="17"/>
    </row>
    <row r="12" spans="1:28" ht="18.75">
      <c r="A12" s="63">
        <f>SUM(C10:C14)</f>
        <v>0</v>
      </c>
      <c r="B12" s="61"/>
      <c r="C12" s="1089"/>
      <c r="D12" s="1081"/>
      <c r="E12" s="1074"/>
      <c r="F12" s="1083"/>
      <c r="G12" s="1087"/>
      <c r="H12" s="1085"/>
      <c r="I12" s="1086"/>
      <c r="J12" s="1087"/>
      <c r="K12" s="1088"/>
      <c r="L12" s="62"/>
      <c r="M12" s="49"/>
      <c r="N12" s="50"/>
      <c r="O12" s="51"/>
      <c r="Q12" s="52"/>
      <c r="R12" s="49"/>
      <c r="S12" s="53"/>
      <c r="T12" s="54"/>
      <c r="U12" s="55"/>
      <c r="AB12" s="17"/>
    </row>
    <row r="13" spans="1:28" ht="18.75">
      <c r="A13" s="64" t="s">
        <v>25</v>
      </c>
      <c r="B13" s="61"/>
      <c r="C13" s="1089"/>
      <c r="D13" s="1090"/>
      <c r="E13" s="1074"/>
      <c r="F13" s="1083"/>
      <c r="G13" s="1087"/>
      <c r="H13" s="1085"/>
      <c r="I13" s="1086"/>
      <c r="J13" s="1087"/>
      <c r="K13" s="1088"/>
      <c r="L13" s="62"/>
      <c r="M13" s="49"/>
      <c r="N13" s="50"/>
      <c r="O13" s="51"/>
      <c r="Q13" s="52"/>
      <c r="R13" s="49"/>
      <c r="S13" s="53"/>
      <c r="T13" s="54"/>
      <c r="U13" s="55"/>
      <c r="AB13" s="17"/>
    </row>
    <row r="14" spans="1:28" ht="19.5" thickBot="1">
      <c r="A14" s="65">
        <f>B10-SUM(C10:C14)</f>
        <v>0</v>
      </c>
      <c r="B14" s="188"/>
      <c r="C14" s="1105"/>
      <c r="D14" s="1106"/>
      <c r="E14" s="1107"/>
      <c r="F14" s="1094"/>
      <c r="G14" s="1095"/>
      <c r="H14" s="1096"/>
      <c r="I14" s="1097"/>
      <c r="J14" s="1095"/>
      <c r="K14" s="1098"/>
      <c r="L14" s="67"/>
      <c r="M14" s="49"/>
      <c r="N14" s="50"/>
      <c r="O14" s="51"/>
      <c r="Q14" s="52"/>
      <c r="R14" s="49"/>
      <c r="S14" s="53"/>
      <c r="T14" s="54"/>
      <c r="U14" s="55"/>
      <c r="AB14" s="17"/>
    </row>
    <row r="15" spans="1:28" ht="18.75">
      <c r="A15" s="68" t="str">
        <f>'01月統合家計簿'!A9</f>
        <v>○○銀行　３</v>
      </c>
      <c r="B15" s="1277">
        <f>'01月統合家計簿'!C9</f>
        <v>0</v>
      </c>
      <c r="C15" s="1099">
        <f>'01月カード利用明細表'!B38</f>
        <v>0</v>
      </c>
      <c r="D15" s="1100" t="s">
        <v>237</v>
      </c>
      <c r="E15" s="1101"/>
      <c r="F15" s="1075"/>
      <c r="G15" s="1102"/>
      <c r="H15" s="1085"/>
      <c r="I15" s="1103"/>
      <c r="J15" s="1102"/>
      <c r="K15" s="1104"/>
      <c r="L15" s="58">
        <f>B15-SUM(C15:C19)+SUM(F15:F19)-SUM(I15:I19)</f>
        <v>0</v>
      </c>
      <c r="M15" s="49"/>
      <c r="N15" s="50"/>
      <c r="O15" s="51"/>
      <c r="Q15" s="52"/>
      <c r="R15" s="49"/>
      <c r="S15" s="53"/>
      <c r="T15" s="54"/>
      <c r="U15" s="55"/>
      <c r="AB15" s="17"/>
    </row>
    <row r="16" spans="1:28" ht="18.75">
      <c r="A16" s="60" t="s">
        <v>24</v>
      </c>
      <c r="B16" s="61"/>
      <c r="C16" s="1089"/>
      <c r="D16" s="1081"/>
      <c r="E16" s="1074"/>
      <c r="F16" s="1083"/>
      <c r="G16" s="1087"/>
      <c r="H16" s="1085"/>
      <c r="I16" s="1086"/>
      <c r="J16" s="1087"/>
      <c r="K16" s="1088"/>
      <c r="L16" s="62"/>
      <c r="M16" s="49"/>
      <c r="N16" s="50"/>
      <c r="O16" s="51"/>
      <c r="Q16" s="52"/>
      <c r="R16" s="49"/>
      <c r="S16" s="53"/>
      <c r="T16" s="54"/>
      <c r="U16" s="55"/>
      <c r="AB16" s="17"/>
    </row>
    <row r="17" spans="1:28" ht="18.75">
      <c r="A17" s="63">
        <f>SUM(C15:C19)</f>
        <v>0</v>
      </c>
      <c r="B17" s="61"/>
      <c r="C17" s="1089"/>
      <c r="D17" s="1090"/>
      <c r="E17" s="1074"/>
      <c r="F17" s="1083"/>
      <c r="G17" s="1087"/>
      <c r="H17" s="1085"/>
      <c r="I17" s="1086"/>
      <c r="J17" s="1087"/>
      <c r="K17" s="1088"/>
      <c r="L17" s="62"/>
      <c r="M17" s="49"/>
      <c r="N17" s="50"/>
      <c r="O17" s="51"/>
      <c r="Q17" s="52"/>
      <c r="R17" s="49"/>
      <c r="S17" s="53"/>
      <c r="T17" s="54"/>
      <c r="U17" s="55"/>
      <c r="AB17" s="17"/>
    </row>
    <row r="18" spans="1:28" ht="18.75">
      <c r="A18" s="64" t="s">
        <v>25</v>
      </c>
      <c r="B18" s="61"/>
      <c r="C18" s="1089"/>
      <c r="D18" s="1090"/>
      <c r="E18" s="1074"/>
      <c r="F18" s="1083"/>
      <c r="G18" s="1087"/>
      <c r="H18" s="1085"/>
      <c r="I18" s="1086"/>
      <c r="J18" s="1087"/>
      <c r="K18" s="1088"/>
      <c r="L18" s="62"/>
      <c r="M18" s="49"/>
      <c r="N18" s="50"/>
      <c r="O18" s="51"/>
      <c r="Q18" s="52"/>
      <c r="R18" s="49"/>
      <c r="S18" s="53"/>
      <c r="T18" s="54"/>
      <c r="U18" s="55"/>
      <c r="AB18" s="17"/>
    </row>
    <row r="19" spans="1:28" ht="19.5" thickBot="1">
      <c r="A19" s="65">
        <f>B15-SUM(C15:C19)</f>
        <v>0</v>
      </c>
      <c r="B19" s="188"/>
      <c r="C19" s="1105"/>
      <c r="D19" s="1090"/>
      <c r="E19" s="1107"/>
      <c r="F19" s="1094"/>
      <c r="G19" s="1095"/>
      <c r="H19" s="1096"/>
      <c r="I19" s="1097"/>
      <c r="J19" s="1095"/>
      <c r="K19" s="1098"/>
      <c r="L19" s="67"/>
      <c r="M19" s="49"/>
      <c r="N19" s="50"/>
      <c r="O19" s="51"/>
      <c r="Q19" s="52"/>
      <c r="R19" s="49"/>
      <c r="S19" s="53"/>
      <c r="T19" s="54"/>
      <c r="U19" s="55"/>
      <c r="AB19" s="17"/>
    </row>
    <row r="20" spans="1:28" ht="18.75">
      <c r="A20" s="68" t="str">
        <f>'01月統合家計簿'!A10</f>
        <v>○○銀行　４</v>
      </c>
      <c r="B20" s="1277">
        <f>'01月統合家計簿'!C10</f>
        <v>0</v>
      </c>
      <c r="C20" s="1099">
        <f>'01月カード利用明細表'!B50</f>
        <v>0</v>
      </c>
      <c r="D20" s="1100" t="s">
        <v>53</v>
      </c>
      <c r="E20" s="1101"/>
      <c r="F20" s="1075"/>
      <c r="G20" s="1102"/>
      <c r="H20" s="1085"/>
      <c r="I20" s="1103"/>
      <c r="J20" s="1102"/>
      <c r="K20" s="1104"/>
      <c r="L20" s="58">
        <f>B20-SUM(C20:C24)+SUM(F20:F24)-SUM(I20:I24)</f>
        <v>0</v>
      </c>
      <c r="M20" s="49"/>
      <c r="N20" s="50"/>
      <c r="O20" s="51"/>
      <c r="Q20" s="52"/>
      <c r="R20" s="49"/>
      <c r="S20" s="53"/>
      <c r="T20" s="54"/>
      <c r="U20" s="55"/>
      <c r="AB20" s="17"/>
    </row>
    <row r="21" spans="1:28" ht="18.75">
      <c r="A21" s="60" t="s">
        <v>24</v>
      </c>
      <c r="B21" s="61"/>
      <c r="C21" s="1089"/>
      <c r="D21" s="1081"/>
      <c r="E21" s="1074"/>
      <c r="F21" s="1083"/>
      <c r="G21" s="1087"/>
      <c r="H21" s="1085"/>
      <c r="I21" s="1086"/>
      <c r="J21" s="1087"/>
      <c r="K21" s="1088"/>
      <c r="L21" s="62"/>
      <c r="M21" s="49"/>
      <c r="N21" s="50"/>
      <c r="O21" s="51"/>
      <c r="Q21" s="52"/>
      <c r="R21" s="49"/>
      <c r="S21" s="53"/>
      <c r="T21" s="54"/>
      <c r="U21" s="55"/>
      <c r="AB21" s="17"/>
    </row>
    <row r="22" spans="1:28" ht="18.75">
      <c r="A22" s="63">
        <f>SUM(C20:C24)</f>
        <v>0</v>
      </c>
      <c r="B22" s="61"/>
      <c r="C22" s="1089"/>
      <c r="D22" s="1081"/>
      <c r="E22" s="1074"/>
      <c r="F22" s="1083"/>
      <c r="G22" s="1087"/>
      <c r="H22" s="1085"/>
      <c r="I22" s="1086"/>
      <c r="J22" s="1087"/>
      <c r="K22" s="1088"/>
      <c r="L22" s="62"/>
      <c r="M22" s="49"/>
      <c r="N22" s="50"/>
      <c r="O22" s="51"/>
      <c r="Q22" s="52"/>
      <c r="R22" s="49"/>
      <c r="S22" s="53"/>
      <c r="T22" s="54"/>
      <c r="U22" s="55"/>
      <c r="AB22" s="17"/>
    </row>
    <row r="23" spans="1:28" ht="18.75">
      <c r="A23" s="64" t="s">
        <v>25</v>
      </c>
      <c r="B23" s="61"/>
      <c r="C23" s="1089"/>
      <c r="D23" s="1081"/>
      <c r="E23" s="1074"/>
      <c r="F23" s="1083"/>
      <c r="G23" s="1087"/>
      <c r="H23" s="1085"/>
      <c r="I23" s="1086"/>
      <c r="J23" s="1087"/>
      <c r="K23" s="1088"/>
      <c r="L23" s="62"/>
      <c r="M23" s="49"/>
      <c r="N23" s="50"/>
      <c r="O23" s="51"/>
      <c r="Q23" s="52"/>
      <c r="R23" s="49"/>
      <c r="S23" s="53"/>
      <c r="T23" s="54"/>
      <c r="U23" s="55"/>
      <c r="AB23" s="17"/>
    </row>
    <row r="24" spans="1:28" ht="19.5" thickBot="1">
      <c r="A24" s="65">
        <f>B20-SUM(C20:C24)</f>
        <v>0</v>
      </c>
      <c r="B24" s="188"/>
      <c r="C24" s="1105"/>
      <c r="D24" s="1108"/>
      <c r="E24" s="1107"/>
      <c r="F24" s="1094"/>
      <c r="G24" s="1095"/>
      <c r="H24" s="1096"/>
      <c r="I24" s="1097"/>
      <c r="J24" s="1095"/>
      <c r="K24" s="1098"/>
      <c r="L24" s="67"/>
      <c r="M24" s="49"/>
      <c r="N24" s="50"/>
      <c r="O24" s="51"/>
      <c r="Q24" s="52"/>
      <c r="R24" s="49"/>
      <c r="S24" s="53"/>
      <c r="T24" s="54"/>
      <c r="U24" s="55"/>
      <c r="AB24" s="17"/>
    </row>
    <row r="25" spans="1:28" ht="18.75">
      <c r="A25" s="68" t="str">
        <f>'01月統合家計簿'!A11</f>
        <v>○○銀行　５</v>
      </c>
      <c r="B25" s="1277">
        <f>'01月統合家計簿'!C11</f>
        <v>0</v>
      </c>
      <c r="C25" s="1099">
        <f>'01月カード利用明細表'!B62</f>
        <v>0</v>
      </c>
      <c r="D25" s="1100" t="s">
        <v>54</v>
      </c>
      <c r="E25" s="1101"/>
      <c r="F25" s="1075"/>
      <c r="G25" s="1102"/>
      <c r="H25" s="1085"/>
      <c r="I25" s="1103"/>
      <c r="J25" s="1102"/>
      <c r="K25" s="1104"/>
      <c r="L25" s="58">
        <f>B25-SUM(C25:C29)+SUM(F25:F29)-SUM(I25:I29)</f>
        <v>0</v>
      </c>
      <c r="M25" s="49"/>
      <c r="N25" s="50"/>
      <c r="O25" s="51"/>
      <c r="Q25" s="52"/>
      <c r="R25" s="49"/>
      <c r="S25" s="53"/>
      <c r="T25" s="54"/>
      <c r="U25" s="55"/>
      <c r="AB25" s="17"/>
    </row>
    <row r="26" spans="1:28" ht="18.75">
      <c r="A26" s="60" t="s">
        <v>24</v>
      </c>
      <c r="B26" s="61"/>
      <c r="C26" s="1089"/>
      <c r="D26" s="1081"/>
      <c r="E26" s="1074"/>
      <c r="F26" s="1083"/>
      <c r="G26" s="1087"/>
      <c r="H26" s="1085"/>
      <c r="I26" s="1086"/>
      <c r="J26" s="1087"/>
      <c r="K26" s="1088"/>
      <c r="L26" s="62"/>
      <c r="M26" s="49"/>
      <c r="N26" s="50"/>
      <c r="O26" s="51"/>
      <c r="Q26" s="52"/>
      <c r="R26" s="49"/>
      <c r="S26" s="53"/>
      <c r="T26" s="54"/>
      <c r="U26" s="55"/>
      <c r="AB26" s="17"/>
    </row>
    <row r="27" spans="1:28" ht="18.75">
      <c r="A27" s="63">
        <f>SUM(C25:C29)</f>
        <v>0</v>
      </c>
      <c r="B27" s="61"/>
      <c r="C27" s="1089"/>
      <c r="D27" s="1081"/>
      <c r="E27" s="1074"/>
      <c r="F27" s="1083"/>
      <c r="G27" s="1087"/>
      <c r="H27" s="1085"/>
      <c r="I27" s="1086"/>
      <c r="J27" s="1087"/>
      <c r="K27" s="1088"/>
      <c r="L27" s="62"/>
      <c r="M27" s="49"/>
      <c r="N27" s="50"/>
      <c r="O27" s="51"/>
      <c r="Q27" s="52"/>
      <c r="R27" s="49"/>
      <c r="S27" s="53"/>
      <c r="T27" s="54"/>
      <c r="U27" s="55"/>
      <c r="AB27" s="17"/>
    </row>
    <row r="28" spans="1:28" ht="18.75">
      <c r="A28" s="64" t="s">
        <v>25</v>
      </c>
      <c r="B28" s="61"/>
      <c r="C28" s="1089"/>
      <c r="D28" s="1081"/>
      <c r="E28" s="1074"/>
      <c r="F28" s="1083"/>
      <c r="G28" s="1087"/>
      <c r="H28" s="1085"/>
      <c r="I28" s="1086"/>
      <c r="J28" s="1087"/>
      <c r="K28" s="1088"/>
      <c r="L28" s="62"/>
      <c r="M28" s="49"/>
      <c r="N28" s="50"/>
      <c r="O28" s="51"/>
      <c r="Q28" s="52"/>
      <c r="R28" s="49"/>
      <c r="S28" s="53"/>
      <c r="T28" s="54"/>
      <c r="U28" s="55"/>
      <c r="AB28" s="17"/>
    </row>
    <row r="29" spans="1:28" ht="19.5" thickBot="1">
      <c r="A29" s="65">
        <f>B25-SUM(C25:C29)</f>
        <v>0</v>
      </c>
      <c r="B29" s="188"/>
      <c r="C29" s="1105"/>
      <c r="D29" s="1108"/>
      <c r="E29" s="1107"/>
      <c r="F29" s="1094"/>
      <c r="G29" s="1095"/>
      <c r="H29" s="1096"/>
      <c r="I29" s="1097"/>
      <c r="J29" s="1095"/>
      <c r="K29" s="1098"/>
      <c r="L29" s="67"/>
      <c r="M29" s="49"/>
      <c r="N29" s="50"/>
      <c r="O29" s="51"/>
      <c r="Q29" s="52"/>
      <c r="R29" s="49"/>
      <c r="S29" s="53"/>
      <c r="T29" s="54"/>
      <c r="U29" s="55"/>
      <c r="AB29" s="17"/>
    </row>
    <row r="30" spans="1:28" ht="18.75">
      <c r="A30" s="68" t="str">
        <f>'01月統合家計簿'!A12</f>
        <v>○○銀行　６</v>
      </c>
      <c r="B30" s="1277">
        <f>'01月統合家計簿'!C12</f>
        <v>0</v>
      </c>
      <c r="C30" s="1099">
        <f>'01月カード利用明細表'!B74</f>
        <v>0</v>
      </c>
      <c r="D30" s="1100" t="s">
        <v>55</v>
      </c>
      <c r="E30" s="1101"/>
      <c r="F30" s="1075"/>
      <c r="G30" s="1102"/>
      <c r="H30" s="1077"/>
      <c r="I30" s="1103"/>
      <c r="J30" s="1102"/>
      <c r="K30" s="1104"/>
      <c r="L30" s="58">
        <f>B30-SUM(C30:C34)+SUM(F30:F34)-SUM(I30:I34)</f>
        <v>0</v>
      </c>
      <c r="M30" s="49"/>
      <c r="N30" s="50"/>
      <c r="O30" s="51"/>
      <c r="Q30" s="52"/>
      <c r="R30" s="49"/>
      <c r="S30" s="53"/>
      <c r="T30" s="54"/>
      <c r="U30" s="55"/>
      <c r="AB30" s="17"/>
    </row>
    <row r="31" spans="1:28" ht="18.75">
      <c r="A31" s="60" t="s">
        <v>24</v>
      </c>
      <c r="B31" s="1183"/>
      <c r="C31" s="1089"/>
      <c r="D31" s="1109"/>
      <c r="E31" s="1074"/>
      <c r="F31" s="1083"/>
      <c r="G31" s="1087"/>
      <c r="H31" s="1085"/>
      <c r="I31" s="1086"/>
      <c r="J31" s="1087"/>
      <c r="K31" s="1088"/>
      <c r="L31" s="62"/>
      <c r="M31" s="49"/>
      <c r="N31" s="50"/>
      <c r="O31" s="51"/>
      <c r="Q31" s="52"/>
      <c r="R31" s="49"/>
      <c r="S31" s="53"/>
      <c r="T31" s="54"/>
      <c r="U31" s="55"/>
      <c r="AB31" s="17"/>
    </row>
    <row r="32" spans="1:28" ht="18.75">
      <c r="A32" s="63">
        <f>SUM(C30:C34)</f>
        <v>0</v>
      </c>
      <c r="B32" s="61"/>
      <c r="C32" s="1089"/>
      <c r="D32" s="1081"/>
      <c r="E32" s="1074"/>
      <c r="F32" s="1083"/>
      <c r="G32" s="1087"/>
      <c r="H32" s="1085"/>
      <c r="I32" s="1086"/>
      <c r="J32" s="1087"/>
      <c r="K32" s="1088"/>
      <c r="L32" s="62"/>
      <c r="M32" s="49"/>
      <c r="N32" s="50"/>
      <c r="O32" s="51"/>
      <c r="Q32" s="52"/>
      <c r="R32" s="49"/>
      <c r="S32" s="53"/>
      <c r="T32" s="54"/>
      <c r="U32" s="55"/>
      <c r="AB32" s="17"/>
    </row>
    <row r="33" spans="1:28" ht="18.75">
      <c r="A33" s="64" t="s">
        <v>25</v>
      </c>
      <c r="B33" s="61"/>
      <c r="C33" s="1089"/>
      <c r="D33" s="1090"/>
      <c r="E33" s="1074"/>
      <c r="F33" s="1083"/>
      <c r="G33" s="1087"/>
      <c r="H33" s="1085"/>
      <c r="I33" s="1086"/>
      <c r="J33" s="1087"/>
      <c r="K33" s="1088"/>
      <c r="L33" s="62"/>
      <c r="M33" s="49"/>
      <c r="N33" s="50"/>
      <c r="O33" s="51"/>
      <c r="Q33" s="52"/>
      <c r="R33" s="49"/>
      <c r="S33" s="53"/>
      <c r="T33" s="54"/>
      <c r="U33" s="55"/>
      <c r="AB33" s="17"/>
    </row>
    <row r="34" spans="1:28" ht="19.5" thickBot="1">
      <c r="A34" s="65">
        <f>B30-SUM(C30:C34)</f>
        <v>0</v>
      </c>
      <c r="B34" s="188"/>
      <c r="C34" s="1105"/>
      <c r="D34" s="1090"/>
      <c r="E34" s="1107"/>
      <c r="F34" s="1094"/>
      <c r="G34" s="1095"/>
      <c r="H34" s="1096"/>
      <c r="I34" s="1097"/>
      <c r="J34" s="1095"/>
      <c r="K34" s="1098"/>
      <c r="L34" s="67"/>
      <c r="M34" s="49"/>
      <c r="N34" s="50"/>
      <c r="O34" s="51"/>
      <c r="Q34" s="52"/>
      <c r="R34" s="49"/>
      <c r="S34" s="53"/>
      <c r="T34" s="54"/>
      <c r="U34" s="55"/>
      <c r="AB34" s="17"/>
    </row>
    <row r="35" spans="1:28" ht="18.75">
      <c r="A35" s="68" t="str">
        <f>'01月統合家計簿'!A13</f>
        <v>○○銀行　７</v>
      </c>
      <c r="B35" s="1277">
        <f>'01月統合家計簿'!C13</f>
        <v>0</v>
      </c>
      <c r="C35" s="1099">
        <f>'01月カード利用明細表'!B86</f>
        <v>0</v>
      </c>
      <c r="D35" s="1100" t="s">
        <v>56</v>
      </c>
      <c r="E35" s="1101"/>
      <c r="F35" s="1075"/>
      <c r="G35" s="1102"/>
      <c r="H35" s="1077"/>
      <c r="I35" s="1103"/>
      <c r="J35" s="1102"/>
      <c r="K35" s="1104"/>
      <c r="L35" s="58">
        <f>B35-SUM(C35:C39)+SUM(F35:F39)-SUM(I35:I39)</f>
        <v>0</v>
      </c>
      <c r="M35" s="49"/>
      <c r="N35" s="50"/>
      <c r="O35" s="51"/>
      <c r="Q35" s="52"/>
      <c r="R35" s="49"/>
      <c r="S35" s="53"/>
      <c r="T35" s="54"/>
      <c r="U35" s="55"/>
      <c r="AB35" s="17"/>
    </row>
    <row r="36" spans="1:28" ht="18.75">
      <c r="A36" s="60" t="s">
        <v>24</v>
      </c>
      <c r="B36" s="61"/>
      <c r="C36" s="1089"/>
      <c r="D36" s="1110"/>
      <c r="E36" s="1074"/>
      <c r="F36" s="1083"/>
      <c r="G36" s="1087"/>
      <c r="H36" s="1085"/>
      <c r="I36" s="1086"/>
      <c r="J36" s="1087"/>
      <c r="K36" s="1088"/>
      <c r="L36" s="62"/>
      <c r="M36" s="49"/>
      <c r="N36" s="50"/>
      <c r="O36" s="51"/>
      <c r="Q36" s="52"/>
      <c r="R36" s="49"/>
      <c r="S36" s="53"/>
      <c r="T36" s="54"/>
      <c r="U36" s="55"/>
      <c r="AB36" s="17"/>
    </row>
    <row r="37" spans="1:28" ht="18.75">
      <c r="A37" s="63">
        <f>SUM(C35:C39)</f>
        <v>0</v>
      </c>
      <c r="B37" s="61"/>
      <c r="C37" s="1089"/>
      <c r="D37" s="1081"/>
      <c r="E37" s="1074"/>
      <c r="F37" s="1083"/>
      <c r="G37" s="1087"/>
      <c r="H37" s="1085"/>
      <c r="I37" s="1086"/>
      <c r="J37" s="1087"/>
      <c r="K37" s="1088"/>
      <c r="L37" s="62"/>
      <c r="M37" s="49"/>
      <c r="N37" s="50"/>
      <c r="O37" s="51"/>
      <c r="Q37" s="52"/>
      <c r="R37" s="49"/>
      <c r="S37" s="53"/>
      <c r="T37" s="54"/>
      <c r="U37" s="55"/>
      <c r="AB37" s="17"/>
    </row>
    <row r="38" spans="1:28" ht="18.75">
      <c r="A38" s="64" t="s">
        <v>25</v>
      </c>
      <c r="B38" s="61"/>
      <c r="C38" s="1089"/>
      <c r="D38" s="1090"/>
      <c r="E38" s="1074"/>
      <c r="F38" s="1083"/>
      <c r="G38" s="1087"/>
      <c r="H38" s="1085"/>
      <c r="I38" s="1086"/>
      <c r="J38" s="1087"/>
      <c r="K38" s="1088"/>
      <c r="L38" s="62"/>
      <c r="M38" s="49"/>
      <c r="N38" s="50"/>
      <c r="O38" s="51"/>
      <c r="Q38" s="52"/>
      <c r="R38" s="49"/>
      <c r="S38" s="53"/>
      <c r="T38" s="54"/>
      <c r="U38" s="55"/>
      <c r="AB38" s="17"/>
    </row>
    <row r="39" spans="1:28" ht="19.5" thickBot="1">
      <c r="A39" s="65">
        <f>B35-SUM(C35:C39)</f>
        <v>0</v>
      </c>
      <c r="B39" s="188"/>
      <c r="C39" s="1105"/>
      <c r="D39" s="1090"/>
      <c r="E39" s="1107"/>
      <c r="F39" s="1094"/>
      <c r="G39" s="1095"/>
      <c r="H39" s="1096"/>
      <c r="I39" s="1097"/>
      <c r="J39" s="1095"/>
      <c r="K39" s="1098"/>
      <c r="L39" s="67"/>
      <c r="M39" s="49"/>
      <c r="N39" s="50"/>
      <c r="O39" s="51"/>
      <c r="Q39" s="52"/>
      <c r="R39" s="49"/>
      <c r="S39" s="53"/>
      <c r="T39" s="54"/>
      <c r="U39" s="55"/>
      <c r="AB39" s="17"/>
    </row>
    <row r="40" spans="1:28" ht="18.75">
      <c r="A40" s="68" t="str">
        <f>'01月統合家計簿'!A14</f>
        <v>○○銀行　８</v>
      </c>
      <c r="B40" s="1277">
        <f>'01月統合家計簿'!C14</f>
        <v>0</v>
      </c>
      <c r="C40" s="1099">
        <f>'01月カード利用明細表'!B98</f>
        <v>0</v>
      </c>
      <c r="D40" s="1100" t="s">
        <v>223</v>
      </c>
      <c r="E40" s="1101"/>
      <c r="F40" s="1075"/>
      <c r="G40" s="1102"/>
      <c r="H40" s="1085"/>
      <c r="I40" s="1103"/>
      <c r="J40" s="1102"/>
      <c r="K40" s="1104"/>
      <c r="L40" s="58">
        <f>B40-SUM(C40:C44)+SUM(F40:F44)-SUM(I40:I44)</f>
        <v>0</v>
      </c>
      <c r="M40" s="49"/>
      <c r="N40" s="50"/>
      <c r="O40" s="51"/>
      <c r="Q40" s="52"/>
      <c r="R40" s="49"/>
      <c r="S40" s="53"/>
      <c r="T40" s="54"/>
      <c r="U40" s="55"/>
      <c r="AB40" s="17"/>
    </row>
    <row r="41" spans="1:28" ht="18.75">
      <c r="A41" s="60" t="s">
        <v>24</v>
      </c>
      <c r="B41" s="61"/>
      <c r="C41" s="1089"/>
      <c r="D41" s="1110"/>
      <c r="E41" s="1074"/>
      <c r="F41" s="1083"/>
      <c r="G41" s="1087"/>
      <c r="H41" s="1085"/>
      <c r="I41" s="1086"/>
      <c r="J41" s="1087"/>
      <c r="K41" s="1088"/>
      <c r="L41" s="62"/>
      <c r="M41" s="49"/>
      <c r="N41" s="50"/>
      <c r="O41" s="51"/>
      <c r="Q41" s="52"/>
      <c r="R41" s="49"/>
      <c r="S41" s="53"/>
      <c r="T41" s="54"/>
      <c r="U41" s="55"/>
      <c r="AB41" s="17"/>
    </row>
    <row r="42" spans="1:28" ht="18.75">
      <c r="A42" s="63">
        <f>SUM(C40:C44)</f>
        <v>0</v>
      </c>
      <c r="B42" s="61"/>
      <c r="C42" s="1089"/>
      <c r="D42" s="1081"/>
      <c r="E42" s="1074"/>
      <c r="F42" s="1083"/>
      <c r="G42" s="1087"/>
      <c r="H42" s="1085"/>
      <c r="I42" s="1086"/>
      <c r="J42" s="1087"/>
      <c r="K42" s="1088"/>
      <c r="L42" s="62"/>
      <c r="M42" s="49"/>
      <c r="N42" s="50"/>
      <c r="O42" s="51"/>
      <c r="Q42" s="52"/>
      <c r="R42" s="49"/>
      <c r="S42" s="53"/>
      <c r="T42" s="54"/>
      <c r="U42" s="55"/>
      <c r="AB42" s="17"/>
    </row>
    <row r="43" spans="1:28" ht="18.75">
      <c r="A43" s="64" t="s">
        <v>25</v>
      </c>
      <c r="B43" s="61"/>
      <c r="C43" s="1089"/>
      <c r="D43" s="1090"/>
      <c r="E43" s="1074"/>
      <c r="F43" s="1083"/>
      <c r="G43" s="1087"/>
      <c r="H43" s="1085"/>
      <c r="I43" s="1086"/>
      <c r="J43" s="1087"/>
      <c r="K43" s="1088"/>
      <c r="L43" s="62"/>
      <c r="M43" s="49"/>
      <c r="N43" s="50"/>
      <c r="O43" s="51"/>
      <c r="Q43" s="52"/>
      <c r="R43" s="49"/>
      <c r="S43" s="53"/>
      <c r="T43" s="54"/>
      <c r="U43" s="55"/>
      <c r="AB43" s="17"/>
    </row>
    <row r="44" spans="1:28" ht="19.5" thickBot="1">
      <c r="A44" s="65">
        <f>B40-SUM(C40:C44)</f>
        <v>0</v>
      </c>
      <c r="B44" s="188"/>
      <c r="C44" s="1105"/>
      <c r="D44" s="1090"/>
      <c r="E44" s="1107"/>
      <c r="F44" s="1094"/>
      <c r="G44" s="1095"/>
      <c r="H44" s="1096"/>
      <c r="I44" s="1097"/>
      <c r="J44" s="1095"/>
      <c r="K44" s="1098"/>
      <c r="L44" s="67"/>
      <c r="M44" s="49"/>
      <c r="N44" s="50"/>
      <c r="O44" s="51"/>
      <c r="Q44" s="52"/>
      <c r="R44" s="49"/>
      <c r="S44" s="53"/>
      <c r="T44" s="54"/>
      <c r="U44" s="55"/>
      <c r="AB44" s="17"/>
    </row>
    <row r="45" spans="1:28" ht="18.75">
      <c r="A45" s="68" t="str">
        <f>'01月統合家計簿'!A15</f>
        <v>○○銀行　９</v>
      </c>
      <c r="B45" s="1277">
        <f>'01月統合家計簿'!C15</f>
        <v>0</v>
      </c>
      <c r="C45" s="1099">
        <f>'01月カード利用明細表'!B110</f>
        <v>0</v>
      </c>
      <c r="D45" s="1100" t="s">
        <v>224</v>
      </c>
      <c r="E45" s="1101"/>
      <c r="F45" s="1075"/>
      <c r="G45" s="1102"/>
      <c r="H45" s="1085"/>
      <c r="I45" s="1103"/>
      <c r="J45" s="1102"/>
      <c r="K45" s="1104"/>
      <c r="L45" s="58">
        <f>B45-SUM(C45:C49)+SUM(F45:F49)-SUM(I45:I49)</f>
        <v>0</v>
      </c>
      <c r="M45" s="49"/>
      <c r="N45" s="50"/>
      <c r="O45" s="51"/>
      <c r="Q45" s="52"/>
      <c r="R45" s="49"/>
      <c r="S45" s="53"/>
      <c r="T45" s="54"/>
      <c r="U45" s="55"/>
      <c r="AB45" s="17"/>
    </row>
    <row r="46" spans="1:28" ht="18.75">
      <c r="A46" s="60" t="s">
        <v>24</v>
      </c>
      <c r="B46" s="61"/>
      <c r="C46" s="1089"/>
      <c r="D46" s="1081"/>
      <c r="E46" s="1074"/>
      <c r="F46" s="1083"/>
      <c r="G46" s="1087"/>
      <c r="H46" s="1085"/>
      <c r="I46" s="1086"/>
      <c r="J46" s="1087"/>
      <c r="K46" s="1088"/>
      <c r="L46" s="62"/>
      <c r="M46" s="49"/>
      <c r="N46" s="50"/>
      <c r="O46" s="51"/>
      <c r="Q46" s="52"/>
      <c r="R46" s="49"/>
      <c r="S46" s="53"/>
      <c r="T46" s="54"/>
      <c r="U46" s="55"/>
      <c r="AB46" s="17"/>
    </row>
    <row r="47" spans="1:28" ht="18.75">
      <c r="A47" s="63">
        <f>SUM(C45:C49)</f>
        <v>0</v>
      </c>
      <c r="B47" s="61"/>
      <c r="C47" s="1089"/>
      <c r="D47" s="1081"/>
      <c r="E47" s="1074"/>
      <c r="F47" s="1083"/>
      <c r="G47" s="1087"/>
      <c r="H47" s="1085"/>
      <c r="I47" s="1086"/>
      <c r="J47" s="1087"/>
      <c r="K47" s="1088"/>
      <c r="L47" s="62"/>
      <c r="M47" s="49"/>
      <c r="N47" s="50"/>
      <c r="O47" s="51"/>
      <c r="Q47" s="52"/>
      <c r="R47" s="49"/>
      <c r="S47" s="53"/>
      <c r="T47" s="54"/>
      <c r="U47" s="55"/>
      <c r="AB47" s="17"/>
    </row>
    <row r="48" spans="1:28" ht="18.75">
      <c r="A48" s="64" t="s">
        <v>25</v>
      </c>
      <c r="B48" s="61"/>
      <c r="C48" s="1089"/>
      <c r="D48" s="1081"/>
      <c r="E48" s="1074"/>
      <c r="F48" s="1083"/>
      <c r="G48" s="1087"/>
      <c r="H48" s="1085"/>
      <c r="I48" s="1086"/>
      <c r="J48" s="1087"/>
      <c r="K48" s="1088"/>
      <c r="L48" s="62"/>
      <c r="M48" s="49"/>
      <c r="N48" s="50"/>
      <c r="O48" s="51"/>
      <c r="Q48" s="52"/>
      <c r="R48" s="49"/>
      <c r="S48" s="53"/>
      <c r="T48" s="54"/>
      <c r="U48" s="55"/>
      <c r="AB48" s="17"/>
    </row>
    <row r="49" spans="1:28" ht="19.5" thickBot="1">
      <c r="A49" s="65">
        <f>B45-SUM(C45:C49)</f>
        <v>0</v>
      </c>
      <c r="B49" s="188"/>
      <c r="C49" s="1105"/>
      <c r="D49" s="1108"/>
      <c r="E49" s="1107"/>
      <c r="F49" s="1094"/>
      <c r="G49" s="1095"/>
      <c r="H49" s="1096"/>
      <c r="I49" s="1097"/>
      <c r="J49" s="1095"/>
      <c r="K49" s="1098"/>
      <c r="L49" s="67"/>
      <c r="M49" s="49"/>
      <c r="N49" s="50"/>
      <c r="O49" s="51"/>
      <c r="Q49" s="52"/>
      <c r="R49" s="49"/>
      <c r="S49" s="53"/>
      <c r="T49" s="54"/>
      <c r="U49" s="55"/>
      <c r="AB49" s="17"/>
    </row>
    <row r="50" spans="1:28" ht="18.75">
      <c r="A50" s="68" t="str">
        <f>'01月統合家計簿'!A16</f>
        <v>○○銀行　１０</v>
      </c>
      <c r="B50" s="1277">
        <f>'01月統合家計簿'!C16</f>
        <v>0</v>
      </c>
      <c r="C50" s="1099">
        <f>'01月カード利用明細表'!B122</f>
        <v>0</v>
      </c>
      <c r="D50" s="1100" t="s">
        <v>225</v>
      </c>
      <c r="E50" s="1101"/>
      <c r="F50" s="1075"/>
      <c r="G50" s="1102"/>
      <c r="H50" s="1085"/>
      <c r="I50" s="1103"/>
      <c r="J50" s="1102"/>
      <c r="K50" s="1104"/>
      <c r="L50" s="58">
        <f>B50-SUM(C50:C54)+SUM(F50:F54)-SUM(I50:I54)</f>
        <v>0</v>
      </c>
      <c r="M50" s="49"/>
      <c r="N50" s="50"/>
      <c r="O50" s="51"/>
      <c r="Q50" s="52"/>
      <c r="R50" s="49"/>
      <c r="S50" s="53"/>
      <c r="T50" s="54"/>
      <c r="U50" s="55"/>
      <c r="AB50" s="17"/>
    </row>
    <row r="51" spans="1:28" ht="18.75">
      <c r="A51" s="60" t="s">
        <v>24</v>
      </c>
      <c r="B51" s="61"/>
      <c r="C51" s="1089"/>
      <c r="D51" s="1081"/>
      <c r="E51" s="1074"/>
      <c r="F51" s="1083"/>
      <c r="G51" s="1087"/>
      <c r="H51" s="1085"/>
      <c r="I51" s="1086"/>
      <c r="J51" s="1087"/>
      <c r="K51" s="1088"/>
      <c r="L51" s="62"/>
      <c r="M51" s="49"/>
      <c r="N51" s="50"/>
      <c r="O51" s="51"/>
      <c r="Q51" s="52"/>
      <c r="R51" s="49"/>
      <c r="S51" s="53"/>
      <c r="T51" s="54"/>
      <c r="U51" s="55"/>
      <c r="AB51" s="17"/>
    </row>
    <row r="52" spans="1:28" ht="18.75">
      <c r="A52" s="63">
        <f>SUM(C50:C54)</f>
        <v>0</v>
      </c>
      <c r="B52" s="61"/>
      <c r="C52" s="1089"/>
      <c r="D52" s="1081"/>
      <c r="E52" s="1074"/>
      <c r="F52" s="1083"/>
      <c r="G52" s="1087"/>
      <c r="H52" s="1085"/>
      <c r="I52" s="1086"/>
      <c r="J52" s="1087"/>
      <c r="K52" s="1088"/>
      <c r="L52" s="62"/>
      <c r="M52" s="49"/>
      <c r="N52" s="50"/>
      <c r="O52" s="51"/>
      <c r="Q52" s="52"/>
      <c r="R52" s="49"/>
      <c r="S52" s="53"/>
      <c r="T52" s="54"/>
      <c r="U52" s="55"/>
      <c r="AB52" s="17"/>
    </row>
    <row r="53" spans="1:28" ht="18.75">
      <c r="A53" s="64" t="s">
        <v>25</v>
      </c>
      <c r="B53" s="61"/>
      <c r="C53" s="1089"/>
      <c r="D53" s="1081"/>
      <c r="E53" s="1074"/>
      <c r="F53" s="1083"/>
      <c r="G53" s="1087"/>
      <c r="H53" s="1085"/>
      <c r="I53" s="1086"/>
      <c r="J53" s="1087"/>
      <c r="K53" s="1088"/>
      <c r="L53" s="62"/>
      <c r="M53" s="49"/>
      <c r="N53" s="50"/>
      <c r="O53" s="51"/>
      <c r="Q53" s="52"/>
      <c r="R53" s="49"/>
      <c r="S53" s="53"/>
      <c r="T53" s="54"/>
      <c r="U53" s="55"/>
      <c r="AB53" s="17"/>
    </row>
    <row r="54" spans="1:28" ht="19.5" thickBot="1">
      <c r="A54" s="65">
        <f>B50-SUM(C50:C54)</f>
        <v>0</v>
      </c>
      <c r="B54" s="188"/>
      <c r="C54" s="1105"/>
      <c r="D54" s="1108"/>
      <c r="E54" s="1107"/>
      <c r="F54" s="1094"/>
      <c r="G54" s="1095"/>
      <c r="H54" s="1096"/>
      <c r="I54" s="1097"/>
      <c r="J54" s="1095"/>
      <c r="K54" s="1098"/>
      <c r="L54" s="67"/>
      <c r="M54" s="49"/>
      <c r="N54" s="50"/>
      <c r="O54" s="51"/>
      <c r="Q54" s="52"/>
      <c r="R54" s="49"/>
      <c r="S54" s="53"/>
      <c r="T54" s="54"/>
      <c r="U54" s="55"/>
      <c r="AB54" s="17"/>
    </row>
    <row r="55" spans="1:30" s="79" customFormat="1" ht="24" customHeight="1" thickBot="1">
      <c r="A55" s="70" t="s">
        <v>26</v>
      </c>
      <c r="B55" s="1277">
        <f>'01月統合家計簿'!C17</f>
        <v>0</v>
      </c>
      <c r="C55" s="71"/>
      <c r="D55" s="72"/>
      <c r="E55" s="73"/>
      <c r="F55" s="74"/>
      <c r="G55" s="75"/>
      <c r="H55" s="76"/>
      <c r="I55" s="74"/>
      <c r="J55" s="75" t="s">
        <v>27</v>
      </c>
      <c r="K55" s="76"/>
      <c r="L55" s="270">
        <f>'01月現金入出金表'!G37</f>
        <v>0</v>
      </c>
      <c r="M55" s="49"/>
      <c r="N55" s="50"/>
      <c r="O55" s="78"/>
      <c r="Q55" s="80"/>
      <c r="R55" s="49"/>
      <c r="S55" s="53"/>
      <c r="T55" s="81"/>
      <c r="U55" s="82"/>
      <c r="V55" s="83"/>
      <c r="W55" s="84"/>
      <c r="X55" s="85"/>
      <c r="Y55" s="86"/>
      <c r="Z55" s="87"/>
      <c r="AA55" s="88"/>
      <c r="AB55" s="89"/>
      <c r="AC55" s="89"/>
      <c r="AD55" s="89"/>
    </row>
    <row r="56" spans="1:30" s="105" customFormat="1" ht="39" customHeight="1" thickBot="1">
      <c r="A56" s="90" t="s">
        <v>28</v>
      </c>
      <c r="B56" s="91">
        <f>SUM(B5:B55)</f>
        <v>0</v>
      </c>
      <c r="C56" s="92">
        <f>SUM(C5:C55)</f>
        <v>0</v>
      </c>
      <c r="D56" s="93"/>
      <c r="E56" s="94"/>
      <c r="F56" s="95"/>
      <c r="G56" s="96"/>
      <c r="H56" s="97"/>
      <c r="I56" s="98"/>
      <c r="J56" s="99"/>
      <c r="K56" s="100"/>
      <c r="L56" s="101">
        <f>SUM(L5:L55)</f>
        <v>0</v>
      </c>
      <c r="M56" s="102"/>
      <c r="N56" s="103"/>
      <c r="O56" s="104"/>
      <c r="Q56" s="106"/>
      <c r="R56" s="102"/>
      <c r="S56" s="107"/>
      <c r="T56" s="108"/>
      <c r="U56" s="109"/>
      <c r="V56" s="110"/>
      <c r="W56" s="111"/>
      <c r="X56" s="112"/>
      <c r="Y56" s="113"/>
      <c r="Z56" s="114"/>
      <c r="AA56" s="115"/>
      <c r="AB56" s="116"/>
      <c r="AC56" s="116"/>
      <c r="AD56" s="116"/>
    </row>
    <row r="57" spans="2:28" ht="22.5" customHeight="1" thickTop="1">
      <c r="B57" s="117"/>
      <c r="F57" s="118"/>
      <c r="G57" s="119"/>
      <c r="H57" s="120"/>
      <c r="J57" s="32"/>
      <c r="L57" s="121"/>
      <c r="M57" s="49"/>
      <c r="N57" s="50"/>
      <c r="O57" s="51"/>
      <c r="Q57" s="52"/>
      <c r="R57" s="49"/>
      <c r="S57" s="53"/>
      <c r="T57" s="54"/>
      <c r="U57" s="55"/>
      <c r="AB57" s="17"/>
    </row>
  </sheetData>
  <sheetProtection sheet="1" objects="1" scenarios="1"/>
  <mergeCells count="2">
    <mergeCell ref="A1:L1"/>
    <mergeCell ref="A2:L2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E5FFFF"/>
  </sheetPr>
  <dimension ref="A1:Y38"/>
  <sheetViews>
    <sheetView zoomScalePageLayoutView="0" workbookViewId="0" topLeftCell="A1">
      <pane xSplit="2" ySplit="4" topLeftCell="C5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A1" sqref="A1:G1"/>
    </sheetView>
  </sheetViews>
  <sheetFormatPr defaultColWidth="9.140625" defaultRowHeight="15"/>
  <cols>
    <col min="1" max="1" width="6.57421875" style="163" customWidth="1"/>
    <col min="2" max="2" width="6.00390625" style="163" bestFit="1" customWidth="1"/>
    <col min="3" max="3" width="58.140625" style="11" customWidth="1"/>
    <col min="4" max="4" width="12.140625" style="17" customWidth="1"/>
    <col min="5" max="5" width="58.140625" style="10" customWidth="1"/>
    <col min="6" max="6" width="12.140625" style="11" bestFit="1" customWidth="1"/>
    <col min="7" max="7" width="16.140625" style="11" customWidth="1"/>
    <col min="8" max="8" width="13.7109375" style="14" customWidth="1"/>
    <col min="9" max="9" width="14.28125" style="15" bestFit="1" customWidth="1"/>
    <col min="10" max="10" width="10.8515625" style="16" bestFit="1" customWidth="1"/>
    <col min="11" max="11" width="9.00390625" style="11" customWidth="1"/>
    <col min="12" max="12" width="10.28125" style="17" bestFit="1" customWidth="1"/>
    <col min="13" max="13" width="14.421875" style="18" customWidth="1"/>
    <col min="14" max="14" width="10.57421875" style="19" bestFit="1" customWidth="1"/>
    <col min="15" max="15" width="9.140625" style="20" bestFit="1" customWidth="1"/>
    <col min="16" max="16" width="9.00390625" style="21" customWidth="1"/>
    <col min="17" max="17" width="16.421875" style="18" customWidth="1"/>
    <col min="18" max="18" width="11.421875" style="20" bestFit="1" customWidth="1"/>
    <col min="19" max="19" width="12.140625" style="22" customWidth="1"/>
    <col min="20" max="20" width="12.57421875" style="23" customWidth="1"/>
    <col min="21" max="21" width="10.421875" style="24" bestFit="1" customWidth="1"/>
    <col min="22" max="22" width="9.140625" style="25" bestFit="1" customWidth="1"/>
    <col min="23" max="23" width="5.140625" style="123" customWidth="1"/>
    <col min="24" max="24" width="10.00390625" style="17" customWidth="1"/>
    <col min="25" max="25" width="12.28125" style="17" customWidth="1"/>
    <col min="26" max="26" width="12.28125" style="11" customWidth="1"/>
    <col min="27" max="16384" width="9.00390625" style="11" customWidth="1"/>
  </cols>
  <sheetData>
    <row r="1" spans="1:23" ht="63" customHeight="1">
      <c r="A1" s="1306" t="s">
        <v>202</v>
      </c>
      <c r="B1" s="1306"/>
      <c r="C1" s="1306"/>
      <c r="D1" s="1306"/>
      <c r="E1" s="1306"/>
      <c r="F1" s="1306"/>
      <c r="G1" s="1306"/>
      <c r="W1" s="31"/>
    </row>
    <row r="2" spans="1:23" ht="19.5" thickBot="1">
      <c r="A2" s="9" t="s">
        <v>91</v>
      </c>
      <c r="B2" s="10"/>
      <c r="D2" s="11"/>
      <c r="E2" s="12" t="s">
        <v>6</v>
      </c>
      <c r="F2" s="13" t="s">
        <v>7</v>
      </c>
      <c r="G2" s="139">
        <f ca="1">NOW()</f>
        <v>44276.03434050926</v>
      </c>
      <c r="W2" s="17"/>
    </row>
    <row r="3" spans="1:23" ht="26.25" customHeight="1" thickBot="1">
      <c r="A3" s="1307" t="s">
        <v>35</v>
      </c>
      <c r="B3" s="1309" t="s">
        <v>36</v>
      </c>
      <c r="C3" s="140" t="s">
        <v>189</v>
      </c>
      <c r="D3" s="141" t="s">
        <v>190</v>
      </c>
      <c r="E3" s="1311" t="s">
        <v>191</v>
      </c>
      <c r="F3" s="1313" t="s">
        <v>173</v>
      </c>
      <c r="G3" s="1315" t="s">
        <v>38</v>
      </c>
      <c r="H3" s="49"/>
      <c r="I3" s="50"/>
      <c r="J3" s="51"/>
      <c r="L3" s="52"/>
      <c r="M3" s="49"/>
      <c r="N3" s="53"/>
      <c r="O3" s="54"/>
      <c r="P3" s="55"/>
      <c r="W3" s="17"/>
    </row>
    <row r="4" spans="1:23" ht="19.5" thickBot="1">
      <c r="A4" s="1308"/>
      <c r="B4" s="1310"/>
      <c r="C4" s="142" t="s">
        <v>39</v>
      </c>
      <c r="D4" s="184">
        <f>'04月現金入出金表'!G37</f>
        <v>0</v>
      </c>
      <c r="E4" s="1312"/>
      <c r="F4" s="1314"/>
      <c r="G4" s="1316"/>
      <c r="H4" s="49"/>
      <c r="I4" s="50"/>
      <c r="J4" s="51"/>
      <c r="L4" s="52"/>
      <c r="M4" s="49"/>
      <c r="N4" s="53"/>
      <c r="O4" s="54"/>
      <c r="P4" s="55"/>
      <c r="W4" s="17"/>
    </row>
    <row r="5" spans="1:23" ht="18.75">
      <c r="A5" s="185">
        <v>44317</v>
      </c>
      <c r="B5" s="148" t="s">
        <v>98</v>
      </c>
      <c r="C5" s="397"/>
      <c r="D5" s="398"/>
      <c r="E5" s="1139"/>
      <c r="F5" s="1140"/>
      <c r="G5" s="145">
        <f>D5-F5</f>
        <v>0</v>
      </c>
      <c r="H5" s="49"/>
      <c r="I5" s="59"/>
      <c r="J5" s="51"/>
      <c r="L5" s="52"/>
      <c r="M5" s="49"/>
      <c r="N5" s="53"/>
      <c r="O5" s="54"/>
      <c r="P5" s="55"/>
      <c r="W5" s="17"/>
    </row>
    <row r="6" spans="1:23" ht="18.75">
      <c r="A6" s="186">
        <v>44318</v>
      </c>
      <c r="B6" s="150" t="s">
        <v>99</v>
      </c>
      <c r="C6" s="399"/>
      <c r="D6" s="400"/>
      <c r="E6" s="1141"/>
      <c r="F6" s="1142"/>
      <c r="G6" s="145">
        <f>D6-F6</f>
        <v>0</v>
      </c>
      <c r="H6" s="49"/>
      <c r="I6" s="50"/>
      <c r="J6" s="51"/>
      <c r="L6" s="52"/>
      <c r="M6" s="49"/>
      <c r="N6" s="53"/>
      <c r="O6" s="54"/>
      <c r="P6" s="55"/>
      <c r="W6" s="17"/>
    </row>
    <row r="7" spans="1:23" ht="18.75">
      <c r="A7" s="186">
        <v>44319</v>
      </c>
      <c r="B7" s="150" t="s">
        <v>47</v>
      </c>
      <c r="C7" s="401" t="s">
        <v>100</v>
      </c>
      <c r="D7" s="400"/>
      <c r="E7" s="1141"/>
      <c r="F7" s="1142"/>
      <c r="G7" s="145">
        <f aca="true" t="shared" si="0" ref="G7:G35">D7-F7</f>
        <v>0</v>
      </c>
      <c r="H7" s="49"/>
      <c r="I7" s="50"/>
      <c r="J7" s="51"/>
      <c r="L7" s="52"/>
      <c r="M7" s="49"/>
      <c r="N7" s="53"/>
      <c r="O7" s="54"/>
      <c r="P7" s="55"/>
      <c r="W7" s="17"/>
    </row>
    <row r="8" spans="1:23" ht="18.75">
      <c r="A8" s="186">
        <v>44320</v>
      </c>
      <c r="B8" s="150" t="s">
        <v>41</v>
      </c>
      <c r="C8" s="399" t="s">
        <v>101</v>
      </c>
      <c r="D8" s="400"/>
      <c r="E8" s="1141"/>
      <c r="F8" s="1142"/>
      <c r="G8" s="145">
        <f t="shared" si="0"/>
        <v>0</v>
      </c>
      <c r="H8" s="49"/>
      <c r="I8" s="50"/>
      <c r="J8" s="51"/>
      <c r="L8" s="52"/>
      <c r="M8" s="49"/>
      <c r="N8" s="53"/>
      <c r="O8" s="54"/>
      <c r="P8" s="55"/>
      <c r="W8" s="17"/>
    </row>
    <row r="9" spans="1:23" ht="18.75">
      <c r="A9" s="186">
        <v>44321</v>
      </c>
      <c r="B9" s="150" t="s">
        <v>42</v>
      </c>
      <c r="C9" s="399" t="s">
        <v>102</v>
      </c>
      <c r="D9" s="400"/>
      <c r="E9" s="1141"/>
      <c r="F9" s="1142"/>
      <c r="G9" s="145">
        <f t="shared" si="0"/>
        <v>0</v>
      </c>
      <c r="H9" s="49"/>
      <c r="I9" s="50"/>
      <c r="J9" s="51"/>
      <c r="L9" s="52"/>
      <c r="M9" s="49"/>
      <c r="N9" s="53"/>
      <c r="O9" s="54"/>
      <c r="P9" s="55"/>
      <c r="W9" s="17"/>
    </row>
    <row r="10" spans="1:23" ht="18.75">
      <c r="A10" s="143">
        <v>44322</v>
      </c>
      <c r="B10" s="144" t="s">
        <v>43</v>
      </c>
      <c r="C10" s="399"/>
      <c r="D10" s="400"/>
      <c r="E10" s="1141"/>
      <c r="F10" s="1142"/>
      <c r="G10" s="145">
        <f t="shared" si="0"/>
        <v>0</v>
      </c>
      <c r="H10" s="49"/>
      <c r="I10" s="50"/>
      <c r="J10" s="51"/>
      <c r="L10" s="52"/>
      <c r="M10" s="49"/>
      <c r="N10" s="53"/>
      <c r="O10" s="54"/>
      <c r="P10" s="55"/>
      <c r="W10" s="17"/>
    </row>
    <row r="11" spans="1:23" ht="18.75">
      <c r="A11" s="143">
        <v>44323</v>
      </c>
      <c r="B11" s="144" t="s">
        <v>44</v>
      </c>
      <c r="C11" s="401"/>
      <c r="D11" s="400"/>
      <c r="E11" s="1141"/>
      <c r="F11" s="1142"/>
      <c r="G11" s="145">
        <f t="shared" si="0"/>
        <v>0</v>
      </c>
      <c r="H11" s="49"/>
      <c r="I11" s="50"/>
      <c r="J11" s="51"/>
      <c r="L11" s="52"/>
      <c r="M11" s="49"/>
      <c r="N11" s="53"/>
      <c r="O11" s="54"/>
      <c r="P11" s="55"/>
      <c r="W11" s="17"/>
    </row>
    <row r="12" spans="1:23" ht="18.75">
      <c r="A12" s="185">
        <v>44324</v>
      </c>
      <c r="B12" s="148" t="s">
        <v>45</v>
      </c>
      <c r="C12" s="399"/>
      <c r="D12" s="400"/>
      <c r="E12" s="1141"/>
      <c r="F12" s="1142"/>
      <c r="G12" s="145">
        <f t="shared" si="0"/>
        <v>0</v>
      </c>
      <c r="H12" s="49"/>
      <c r="I12" s="50"/>
      <c r="J12" s="51"/>
      <c r="L12" s="52"/>
      <c r="M12" s="49"/>
      <c r="N12" s="53"/>
      <c r="O12" s="54"/>
      <c r="P12" s="55"/>
      <c r="W12" s="17"/>
    </row>
    <row r="13" spans="1:23" ht="18.75">
      <c r="A13" s="186">
        <v>44325</v>
      </c>
      <c r="B13" s="150" t="s">
        <v>46</v>
      </c>
      <c r="C13" s="399"/>
      <c r="D13" s="400"/>
      <c r="E13" s="1141"/>
      <c r="F13" s="1142"/>
      <c r="G13" s="145">
        <f t="shared" si="0"/>
        <v>0</v>
      </c>
      <c r="H13" s="49"/>
      <c r="I13" s="50"/>
      <c r="J13" s="51"/>
      <c r="L13" s="52"/>
      <c r="M13" s="49"/>
      <c r="N13" s="53"/>
      <c r="O13" s="54"/>
      <c r="P13" s="55"/>
      <c r="W13" s="17"/>
    </row>
    <row r="14" spans="1:23" ht="18.75">
      <c r="A14" s="143">
        <v>44326</v>
      </c>
      <c r="B14" s="144" t="s">
        <v>47</v>
      </c>
      <c r="C14" s="399"/>
      <c r="D14" s="400"/>
      <c r="E14" s="1141"/>
      <c r="F14" s="1142"/>
      <c r="G14" s="145">
        <f t="shared" si="0"/>
        <v>0</v>
      </c>
      <c r="H14" s="49"/>
      <c r="I14" s="50"/>
      <c r="J14" s="51"/>
      <c r="L14" s="52"/>
      <c r="M14" s="49"/>
      <c r="N14" s="53"/>
      <c r="O14" s="54"/>
      <c r="P14" s="55"/>
      <c r="W14" s="17"/>
    </row>
    <row r="15" spans="1:23" ht="18.75">
      <c r="A15" s="143">
        <v>44327</v>
      </c>
      <c r="B15" s="144" t="s">
        <v>41</v>
      </c>
      <c r="C15" s="399"/>
      <c r="D15" s="400"/>
      <c r="E15" s="1141"/>
      <c r="F15" s="1142"/>
      <c r="G15" s="145">
        <f t="shared" si="0"/>
        <v>0</v>
      </c>
      <c r="H15" s="49"/>
      <c r="I15" s="50"/>
      <c r="J15" s="51"/>
      <c r="L15" s="52"/>
      <c r="M15" s="49"/>
      <c r="N15" s="53"/>
      <c r="O15" s="54"/>
      <c r="P15" s="55"/>
      <c r="W15" s="17"/>
    </row>
    <row r="16" spans="1:23" ht="18.75">
      <c r="A16" s="143">
        <v>44328</v>
      </c>
      <c r="B16" s="144" t="s">
        <v>42</v>
      </c>
      <c r="C16" s="401"/>
      <c r="D16" s="400"/>
      <c r="E16" s="1141"/>
      <c r="F16" s="1142"/>
      <c r="G16" s="145">
        <f t="shared" si="0"/>
        <v>0</v>
      </c>
      <c r="H16" s="49"/>
      <c r="I16" s="50"/>
      <c r="J16" s="51"/>
      <c r="L16" s="52"/>
      <c r="M16" s="49"/>
      <c r="N16" s="53"/>
      <c r="O16" s="54"/>
      <c r="P16" s="55"/>
      <c r="W16" s="17"/>
    </row>
    <row r="17" spans="1:23" ht="18.75">
      <c r="A17" s="143">
        <v>44329</v>
      </c>
      <c r="B17" s="144" t="s">
        <v>43</v>
      </c>
      <c r="C17" s="399"/>
      <c r="D17" s="400"/>
      <c r="E17" s="1141"/>
      <c r="F17" s="1142"/>
      <c r="G17" s="145">
        <f t="shared" si="0"/>
        <v>0</v>
      </c>
      <c r="H17" s="49"/>
      <c r="I17" s="50"/>
      <c r="J17" s="51"/>
      <c r="L17" s="52"/>
      <c r="M17" s="49"/>
      <c r="N17" s="53"/>
      <c r="O17" s="54"/>
      <c r="P17" s="55"/>
      <c r="W17" s="17"/>
    </row>
    <row r="18" spans="1:23" ht="18.75">
      <c r="A18" s="143">
        <v>44330</v>
      </c>
      <c r="B18" s="144" t="s">
        <v>44</v>
      </c>
      <c r="C18" s="399"/>
      <c r="D18" s="400"/>
      <c r="E18" s="1141"/>
      <c r="F18" s="1142"/>
      <c r="G18" s="145">
        <f t="shared" si="0"/>
        <v>0</v>
      </c>
      <c r="H18" s="49"/>
      <c r="I18" s="50"/>
      <c r="J18" s="51"/>
      <c r="L18" s="52"/>
      <c r="M18" s="49"/>
      <c r="N18" s="53"/>
      <c r="O18" s="54"/>
      <c r="P18" s="55"/>
      <c r="W18" s="17"/>
    </row>
    <row r="19" spans="1:23" ht="18.75">
      <c r="A19" s="185">
        <v>44331</v>
      </c>
      <c r="B19" s="148" t="s">
        <v>45</v>
      </c>
      <c r="C19" s="399"/>
      <c r="D19" s="400"/>
      <c r="E19" s="1141"/>
      <c r="F19" s="1142"/>
      <c r="G19" s="145">
        <f t="shared" si="0"/>
        <v>0</v>
      </c>
      <c r="H19" s="49"/>
      <c r="I19" s="50"/>
      <c r="J19" s="51"/>
      <c r="L19" s="52"/>
      <c r="M19" s="49"/>
      <c r="N19" s="53"/>
      <c r="O19" s="54"/>
      <c r="P19" s="55"/>
      <c r="W19" s="17"/>
    </row>
    <row r="20" spans="1:23" ht="18.75">
      <c r="A20" s="186">
        <v>44332</v>
      </c>
      <c r="B20" s="150" t="s">
        <v>46</v>
      </c>
      <c r="C20" s="399"/>
      <c r="D20" s="400"/>
      <c r="E20" s="1141"/>
      <c r="F20" s="1142"/>
      <c r="G20" s="145">
        <f t="shared" si="0"/>
        <v>0</v>
      </c>
      <c r="H20" s="49"/>
      <c r="I20" s="50"/>
      <c r="J20" s="51"/>
      <c r="L20" s="52"/>
      <c r="M20" s="49"/>
      <c r="N20" s="53"/>
      <c r="O20" s="54"/>
      <c r="P20" s="55"/>
      <c r="W20" s="17"/>
    </row>
    <row r="21" spans="1:23" ht="18.75">
      <c r="A21" s="143">
        <v>44333</v>
      </c>
      <c r="B21" s="144" t="s">
        <v>47</v>
      </c>
      <c r="C21" s="399"/>
      <c r="D21" s="400"/>
      <c r="E21" s="1141"/>
      <c r="F21" s="1142"/>
      <c r="G21" s="145">
        <f t="shared" si="0"/>
        <v>0</v>
      </c>
      <c r="H21" s="49"/>
      <c r="I21" s="50"/>
      <c r="J21" s="51"/>
      <c r="L21" s="52"/>
      <c r="M21" s="49"/>
      <c r="N21" s="53"/>
      <c r="O21" s="54"/>
      <c r="P21" s="55"/>
      <c r="W21" s="17"/>
    </row>
    <row r="22" spans="1:23" ht="18.75">
      <c r="A22" s="143">
        <v>44334</v>
      </c>
      <c r="B22" s="144" t="s">
        <v>41</v>
      </c>
      <c r="C22" s="399"/>
      <c r="D22" s="400"/>
      <c r="E22" s="1141"/>
      <c r="F22" s="1142"/>
      <c r="G22" s="145">
        <f t="shared" si="0"/>
        <v>0</v>
      </c>
      <c r="H22" s="49"/>
      <c r="I22" s="50"/>
      <c r="J22" s="51"/>
      <c r="L22" s="52"/>
      <c r="M22" s="49"/>
      <c r="N22" s="53"/>
      <c r="O22" s="54"/>
      <c r="P22" s="55"/>
      <c r="W22" s="17"/>
    </row>
    <row r="23" spans="1:23" ht="18.75">
      <c r="A23" s="143">
        <v>44335</v>
      </c>
      <c r="B23" s="144" t="s">
        <v>42</v>
      </c>
      <c r="C23" s="399"/>
      <c r="D23" s="400"/>
      <c r="E23" s="1141"/>
      <c r="F23" s="1142"/>
      <c r="G23" s="145">
        <f t="shared" si="0"/>
        <v>0</v>
      </c>
      <c r="H23" s="49"/>
      <c r="I23" s="50"/>
      <c r="J23" s="51"/>
      <c r="L23" s="52"/>
      <c r="M23" s="49"/>
      <c r="N23" s="53"/>
      <c r="O23" s="54"/>
      <c r="P23" s="55"/>
      <c r="W23" s="17"/>
    </row>
    <row r="24" spans="1:23" ht="18.75">
      <c r="A24" s="143">
        <v>44336</v>
      </c>
      <c r="B24" s="144" t="s">
        <v>43</v>
      </c>
      <c r="C24" s="402"/>
      <c r="D24" s="400"/>
      <c r="E24" s="1141"/>
      <c r="F24" s="1142"/>
      <c r="G24" s="145">
        <f t="shared" si="0"/>
        <v>0</v>
      </c>
      <c r="H24" s="49"/>
      <c r="I24" s="50"/>
      <c r="J24" s="51"/>
      <c r="L24" s="52"/>
      <c r="M24" s="49"/>
      <c r="N24" s="53"/>
      <c r="O24" s="54"/>
      <c r="P24" s="55"/>
      <c r="W24" s="17"/>
    </row>
    <row r="25" spans="1:23" ht="18.75">
      <c r="A25" s="143">
        <v>44337</v>
      </c>
      <c r="B25" s="144" t="s">
        <v>44</v>
      </c>
      <c r="C25" s="399"/>
      <c r="D25" s="400"/>
      <c r="E25" s="1141"/>
      <c r="F25" s="1142"/>
      <c r="G25" s="145">
        <f t="shared" si="0"/>
        <v>0</v>
      </c>
      <c r="H25" s="49"/>
      <c r="I25" s="50"/>
      <c r="J25" s="51"/>
      <c r="L25" s="52"/>
      <c r="M25" s="49"/>
      <c r="N25" s="53"/>
      <c r="O25" s="54"/>
      <c r="P25" s="55"/>
      <c r="W25" s="17"/>
    </row>
    <row r="26" spans="1:23" ht="18.75">
      <c r="A26" s="185">
        <v>44338</v>
      </c>
      <c r="B26" s="148" t="s">
        <v>45</v>
      </c>
      <c r="C26" s="399"/>
      <c r="D26" s="400"/>
      <c r="E26" s="1141"/>
      <c r="F26" s="1142"/>
      <c r="G26" s="145">
        <f t="shared" si="0"/>
        <v>0</v>
      </c>
      <c r="H26" s="49"/>
      <c r="I26" s="50"/>
      <c r="J26" s="51"/>
      <c r="L26" s="52"/>
      <c r="M26" s="49"/>
      <c r="N26" s="53"/>
      <c r="O26" s="54"/>
      <c r="P26" s="55"/>
      <c r="W26" s="17"/>
    </row>
    <row r="27" spans="1:23" ht="18.75">
      <c r="A27" s="186">
        <v>44339</v>
      </c>
      <c r="B27" s="150" t="s">
        <v>46</v>
      </c>
      <c r="C27" s="399"/>
      <c r="D27" s="400"/>
      <c r="E27" s="1141"/>
      <c r="F27" s="1142"/>
      <c r="G27" s="145">
        <f t="shared" si="0"/>
        <v>0</v>
      </c>
      <c r="H27" s="49"/>
      <c r="I27" s="50"/>
      <c r="J27" s="51"/>
      <c r="L27" s="52"/>
      <c r="M27" s="49"/>
      <c r="N27" s="53"/>
      <c r="O27" s="54"/>
      <c r="P27" s="55"/>
      <c r="W27" s="17"/>
    </row>
    <row r="28" spans="1:23" ht="18.75">
      <c r="A28" s="143">
        <v>44340</v>
      </c>
      <c r="B28" s="144" t="s">
        <v>47</v>
      </c>
      <c r="C28" s="399"/>
      <c r="D28" s="400"/>
      <c r="E28" s="1141"/>
      <c r="F28" s="1142"/>
      <c r="G28" s="145">
        <f t="shared" si="0"/>
        <v>0</v>
      </c>
      <c r="H28" s="49"/>
      <c r="I28" s="50"/>
      <c r="J28" s="51"/>
      <c r="L28" s="52"/>
      <c r="M28" s="49"/>
      <c r="N28" s="53"/>
      <c r="O28" s="54"/>
      <c r="P28" s="55"/>
      <c r="W28" s="17"/>
    </row>
    <row r="29" spans="1:23" ht="18.75">
      <c r="A29" s="143">
        <v>44341</v>
      </c>
      <c r="B29" s="144" t="s">
        <v>41</v>
      </c>
      <c r="C29" s="399"/>
      <c r="D29" s="400"/>
      <c r="E29" s="1141"/>
      <c r="F29" s="1142"/>
      <c r="G29" s="145">
        <f t="shared" si="0"/>
        <v>0</v>
      </c>
      <c r="H29" s="49"/>
      <c r="I29" s="50"/>
      <c r="J29" s="51"/>
      <c r="L29" s="52"/>
      <c r="M29" s="49"/>
      <c r="N29" s="53"/>
      <c r="O29" s="54"/>
      <c r="P29" s="55"/>
      <c r="W29" s="17"/>
    </row>
    <row r="30" spans="1:23" ht="18.75">
      <c r="A30" s="143">
        <v>44342</v>
      </c>
      <c r="B30" s="144" t="s">
        <v>42</v>
      </c>
      <c r="C30" s="399"/>
      <c r="D30" s="400"/>
      <c r="E30" s="1141"/>
      <c r="F30" s="1142"/>
      <c r="G30" s="145">
        <f t="shared" si="0"/>
        <v>0</v>
      </c>
      <c r="H30" s="49"/>
      <c r="I30" s="50"/>
      <c r="J30" s="51"/>
      <c r="L30" s="52"/>
      <c r="M30" s="49"/>
      <c r="N30" s="53"/>
      <c r="O30" s="54"/>
      <c r="P30" s="55"/>
      <c r="W30" s="17"/>
    </row>
    <row r="31" spans="1:23" ht="18.75">
      <c r="A31" s="143">
        <v>44343</v>
      </c>
      <c r="B31" s="144" t="s">
        <v>43</v>
      </c>
      <c r="C31" s="399"/>
      <c r="D31" s="400"/>
      <c r="E31" s="1141"/>
      <c r="F31" s="1142"/>
      <c r="G31" s="145">
        <f t="shared" si="0"/>
        <v>0</v>
      </c>
      <c r="H31" s="49"/>
      <c r="I31" s="50"/>
      <c r="J31" s="51"/>
      <c r="L31" s="52"/>
      <c r="M31" s="49"/>
      <c r="N31" s="53"/>
      <c r="O31" s="54"/>
      <c r="P31" s="55"/>
      <c r="W31" s="17"/>
    </row>
    <row r="32" spans="1:23" ht="18.75">
      <c r="A32" s="143">
        <v>44344</v>
      </c>
      <c r="B32" s="144" t="s">
        <v>44</v>
      </c>
      <c r="C32" s="399"/>
      <c r="D32" s="400"/>
      <c r="E32" s="1141"/>
      <c r="F32" s="1142"/>
      <c r="G32" s="145">
        <f t="shared" si="0"/>
        <v>0</v>
      </c>
      <c r="H32" s="49"/>
      <c r="I32" s="50"/>
      <c r="J32" s="51"/>
      <c r="L32" s="52"/>
      <c r="M32" s="49"/>
      <c r="N32" s="53"/>
      <c r="O32" s="54"/>
      <c r="P32" s="55"/>
      <c r="W32" s="17"/>
    </row>
    <row r="33" spans="1:23" ht="18.75">
      <c r="A33" s="185">
        <v>44345</v>
      </c>
      <c r="B33" s="148" t="s">
        <v>45</v>
      </c>
      <c r="C33" s="399"/>
      <c r="D33" s="400"/>
      <c r="E33" s="1141"/>
      <c r="F33" s="1142"/>
      <c r="G33" s="145">
        <f t="shared" si="0"/>
        <v>0</v>
      </c>
      <c r="H33" s="49"/>
      <c r="I33" s="50"/>
      <c r="J33" s="51"/>
      <c r="L33" s="52"/>
      <c r="M33" s="49"/>
      <c r="N33" s="53"/>
      <c r="O33" s="54"/>
      <c r="P33" s="55"/>
      <c r="W33" s="17"/>
    </row>
    <row r="34" spans="1:23" ht="18.75">
      <c r="A34" s="186">
        <v>44346</v>
      </c>
      <c r="B34" s="150" t="s">
        <v>46</v>
      </c>
      <c r="C34" s="399"/>
      <c r="D34" s="400"/>
      <c r="E34" s="1141"/>
      <c r="F34" s="1142"/>
      <c r="G34" s="145">
        <f t="shared" si="0"/>
        <v>0</v>
      </c>
      <c r="H34" s="49"/>
      <c r="I34" s="50"/>
      <c r="J34" s="51"/>
      <c r="L34" s="52"/>
      <c r="M34" s="49"/>
      <c r="N34" s="53"/>
      <c r="O34" s="54"/>
      <c r="P34" s="55"/>
      <c r="W34" s="17"/>
    </row>
    <row r="35" spans="1:23" ht="19.5" thickBot="1">
      <c r="A35" s="152">
        <v>44347</v>
      </c>
      <c r="B35" s="153" t="s">
        <v>103</v>
      </c>
      <c r="C35" s="403"/>
      <c r="D35" s="404"/>
      <c r="E35" s="1143"/>
      <c r="F35" s="1144"/>
      <c r="G35" s="154">
        <f t="shared" si="0"/>
        <v>0</v>
      </c>
      <c r="H35" s="49"/>
      <c r="I35" s="50"/>
      <c r="J35" s="51"/>
      <c r="L35" s="52"/>
      <c r="M35" s="49"/>
      <c r="N35" s="53"/>
      <c r="O35" s="54"/>
      <c r="P35" s="55"/>
      <c r="W35" s="17"/>
    </row>
    <row r="36" spans="1:23" ht="19.5" thickBot="1">
      <c r="A36" s="155"/>
      <c r="B36" s="156"/>
      <c r="C36" s="157" t="s">
        <v>174</v>
      </c>
      <c r="D36" s="158">
        <f>SUM(D5:D35)</f>
        <v>0</v>
      </c>
      <c r="E36" s="939" t="s">
        <v>175</v>
      </c>
      <c r="F36" s="283">
        <f>SUM(F5:F35)</f>
        <v>0</v>
      </c>
      <c r="G36" s="282">
        <f>SUM(G5:G35)</f>
        <v>0</v>
      </c>
      <c r="H36" s="49"/>
      <c r="I36" s="50"/>
      <c r="J36" s="51"/>
      <c r="L36" s="52"/>
      <c r="M36" s="49"/>
      <c r="N36" s="53"/>
      <c r="O36" s="54"/>
      <c r="P36" s="55"/>
      <c r="W36" s="17"/>
    </row>
    <row r="37" spans="1:25" s="105" customFormat="1" ht="39" customHeight="1" thickBot="1">
      <c r="A37" s="159"/>
      <c r="B37" s="160"/>
      <c r="C37" s="161" t="s">
        <v>176</v>
      </c>
      <c r="D37" s="162">
        <f>D4+D36</f>
        <v>0</v>
      </c>
      <c r="E37" s="284" t="s">
        <v>193</v>
      </c>
      <c r="F37" s="285">
        <f>F36</f>
        <v>0</v>
      </c>
      <c r="G37" s="287">
        <f>D37-F37</f>
        <v>0</v>
      </c>
      <c r="H37" s="102"/>
      <c r="I37" s="103"/>
      <c r="J37" s="104"/>
      <c r="L37" s="106"/>
      <c r="M37" s="102"/>
      <c r="N37" s="107"/>
      <c r="O37" s="108"/>
      <c r="P37" s="109"/>
      <c r="Q37" s="110"/>
      <c r="R37" s="111"/>
      <c r="S37" s="112"/>
      <c r="T37" s="113"/>
      <c r="U37" s="114"/>
      <c r="V37" s="115"/>
      <c r="W37" s="116"/>
      <c r="X37" s="116"/>
      <c r="Y37" s="116"/>
    </row>
    <row r="38" ht="19.5" thickBot="1">
      <c r="G38" s="286" t="s">
        <v>89</v>
      </c>
    </row>
  </sheetData>
  <sheetProtection sheet="1" objects="1" scenarios="1"/>
  <mergeCells count="6">
    <mergeCell ref="A1:G1"/>
    <mergeCell ref="A3:A4"/>
    <mergeCell ref="B3:B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6F2FC"/>
  </sheetPr>
  <dimension ref="A1:Z61"/>
  <sheetViews>
    <sheetView zoomScalePageLayoutView="0" workbookViewId="0" topLeftCell="A1">
      <pane ySplit="3" topLeftCell="A4" activePane="bottomLeft" state="frozen"/>
      <selection pane="topLeft" activeCell="A12" sqref="A12:B12"/>
      <selection pane="bottomLeft" activeCell="A1" sqref="A1:G1"/>
    </sheetView>
  </sheetViews>
  <sheetFormatPr defaultColWidth="9.140625" defaultRowHeight="15"/>
  <cols>
    <col min="1" max="1" width="39.57421875" style="1" customWidth="1"/>
    <col min="2" max="2" width="15.57421875" style="2" customWidth="1"/>
    <col min="3" max="4" width="15.57421875" style="8" customWidth="1"/>
    <col min="5" max="5" width="15.57421875" style="4" customWidth="1"/>
    <col min="6" max="6" width="15.57421875" style="5" customWidth="1"/>
    <col min="7" max="7" width="16.140625" style="1" customWidth="1"/>
    <col min="8" max="8" width="18.421875" style="1" customWidth="1"/>
    <col min="9" max="16384" width="9.00390625" style="1" customWidth="1"/>
  </cols>
  <sheetData>
    <row r="1" spans="1:7" ht="38.25" customHeight="1">
      <c r="A1" s="1289" t="s">
        <v>108</v>
      </c>
      <c r="B1" s="1289"/>
      <c r="C1" s="1289"/>
      <c r="D1" s="1289"/>
      <c r="E1" s="1289"/>
      <c r="F1" s="1289"/>
      <c r="G1" s="1289"/>
    </row>
    <row r="2" spans="1:8" ht="21" customHeight="1">
      <c r="A2" s="1290" t="s">
        <v>2</v>
      </c>
      <c r="B2" s="1290"/>
      <c r="C2" s="1290"/>
      <c r="D2" s="1290"/>
      <c r="E2" s="1290"/>
      <c r="F2" s="1290"/>
      <c r="G2" s="1290"/>
      <c r="H2" s="3"/>
    </row>
    <row r="3" spans="1:8" ht="18" customHeight="1">
      <c r="A3" s="9" t="s">
        <v>104</v>
      </c>
      <c r="B3" s="288"/>
      <c r="C3" s="288"/>
      <c r="D3" s="288"/>
      <c r="E3" s="288"/>
      <c r="F3" s="13" t="s">
        <v>7</v>
      </c>
      <c r="G3" s="167">
        <f ca="1">NOW()</f>
        <v>44276.03434050926</v>
      </c>
      <c r="H3" s="3"/>
    </row>
    <row r="4" spans="1:8" ht="36.75" customHeight="1">
      <c r="A4" s="197" t="s">
        <v>186</v>
      </c>
      <c r="B4" s="189"/>
      <c r="C4" s="1"/>
      <c r="D4" s="189"/>
      <c r="E4" s="189"/>
      <c r="F4" s="189"/>
      <c r="H4" s="3"/>
    </row>
    <row r="5" spans="1:26" s="33" customFormat="1" ht="18" customHeight="1" thickBot="1">
      <c r="A5" s="9"/>
      <c r="B5" s="208"/>
      <c r="D5" s="13"/>
      <c r="G5" s="12" t="s">
        <v>6</v>
      </c>
      <c r="I5" s="14"/>
      <c r="J5" s="209"/>
      <c r="K5" s="210"/>
      <c r="M5" s="211"/>
      <c r="N5" s="18"/>
      <c r="O5" s="212"/>
      <c r="P5" s="20"/>
      <c r="Q5" s="21"/>
      <c r="R5" s="18"/>
      <c r="S5" s="20"/>
      <c r="T5" s="22"/>
      <c r="U5" s="23"/>
      <c r="V5" s="24"/>
      <c r="W5" s="25"/>
      <c r="X5" s="211"/>
      <c r="Y5" s="211"/>
      <c r="Z5" s="211"/>
    </row>
    <row r="6" spans="1:8" s="7" customFormat="1" ht="42" customHeight="1" thickBot="1">
      <c r="A6" s="1292" t="s">
        <v>187</v>
      </c>
      <c r="B6" s="1293"/>
      <c r="C6" s="26" t="s">
        <v>8</v>
      </c>
      <c r="D6" s="27" t="s">
        <v>183</v>
      </c>
      <c r="E6" s="28" t="s">
        <v>3</v>
      </c>
      <c r="F6" s="29" t="s">
        <v>9</v>
      </c>
      <c r="G6" s="30" t="s">
        <v>4</v>
      </c>
      <c r="H6" s="6"/>
    </row>
    <row r="7" spans="1:7" ht="33" customHeight="1">
      <c r="A7" s="928" t="str">
        <f>'05月統合家計簿'!A7</f>
        <v>○○銀行　１</v>
      </c>
      <c r="B7" s="1054"/>
      <c r="C7" s="348">
        <f>'05月統合家計簿'!G7</f>
        <v>0</v>
      </c>
      <c r="D7" s="168">
        <f>'06月銀行口座入出金表'!A7-'06月銀行口座入出金表'!C5</f>
        <v>0</v>
      </c>
      <c r="E7" s="164">
        <f>'06月銀行口座入出金表'!F5+'06月銀行口座入出金表'!F6+'06月銀行口座入出金表'!F7+'06月銀行口座入出金表'!F8+'06月銀行口座入出金表'!F9</f>
        <v>0</v>
      </c>
      <c r="F7" s="165">
        <f>'06月銀行口座入出金表'!I5+'06月銀行口座入出金表'!I6+'06月銀行口座入出金表'!I7+'06月銀行口座入出金表'!I8+'06月銀行口座入出金表'!I9</f>
        <v>0</v>
      </c>
      <c r="G7" s="166">
        <f aca="true" t="shared" si="0" ref="G7:G16">C7-D7+E7-F7</f>
        <v>0</v>
      </c>
    </row>
    <row r="8" spans="1:7" ht="33" customHeight="1">
      <c r="A8" s="929" t="str">
        <f>'05月統合家計簿'!A8</f>
        <v>○○銀行　２</v>
      </c>
      <c r="B8" s="1055"/>
      <c r="C8" s="349">
        <f>'05月統合家計簿'!G8</f>
        <v>0</v>
      </c>
      <c r="D8" s="168">
        <f>'06月銀行口座入出金表'!A12-'06月銀行口座入出金表'!C10</f>
        <v>0</v>
      </c>
      <c r="E8" s="173">
        <f>'06月銀行口座入出金表'!F10+'06月銀行口座入出金表'!F11+'06月銀行口座入出金表'!F12+'06月銀行口座入出金表'!F13+'06月銀行口座入出金表'!F14</f>
        <v>0</v>
      </c>
      <c r="F8" s="174">
        <f>'06月銀行口座入出金表'!I10+'06月銀行口座入出金表'!I11+'06月銀行口座入出金表'!I12+'06月銀行口座入出金表'!I13+'06月銀行口座入出金表'!I14</f>
        <v>0</v>
      </c>
      <c r="G8" s="171">
        <f t="shared" si="0"/>
        <v>0</v>
      </c>
    </row>
    <row r="9" spans="1:7" ht="33" customHeight="1">
      <c r="A9" s="929" t="str">
        <f>'05月統合家計簿'!A9</f>
        <v>○○銀行　３</v>
      </c>
      <c r="B9" s="1055"/>
      <c r="C9" s="349">
        <f>'05月統合家計簿'!G9</f>
        <v>0</v>
      </c>
      <c r="D9" s="168">
        <f>'06月銀行口座入出金表'!A17-'06月銀行口座入出金表'!C15</f>
        <v>0</v>
      </c>
      <c r="E9" s="173">
        <f>'06月銀行口座入出金表'!F15+'06月銀行口座入出金表'!F16+'06月銀行口座入出金表'!F17+'06月銀行口座入出金表'!F18+'06月銀行口座入出金表'!F19</f>
        <v>0</v>
      </c>
      <c r="F9" s="174">
        <f>'06月銀行口座入出金表'!I15+'06月銀行口座入出金表'!I16+'06月銀行口座入出金表'!I17+'06月銀行口座入出金表'!I18+'06月銀行口座入出金表'!I19</f>
        <v>0</v>
      </c>
      <c r="G9" s="171">
        <f t="shared" si="0"/>
        <v>0</v>
      </c>
    </row>
    <row r="10" spans="1:7" ht="33" customHeight="1">
      <c r="A10" s="929" t="str">
        <f>'05月統合家計簿'!A10</f>
        <v>○○銀行　４</v>
      </c>
      <c r="B10" s="1055"/>
      <c r="C10" s="349">
        <f>'05月統合家計簿'!G10</f>
        <v>0</v>
      </c>
      <c r="D10" s="168">
        <f>'06月銀行口座入出金表'!A22-'06月銀行口座入出金表'!C20</f>
        <v>0</v>
      </c>
      <c r="E10" s="173">
        <f>'06月銀行口座入出金表'!F20+'06月銀行口座入出金表'!F21+'06月銀行口座入出金表'!F22+'06月銀行口座入出金表'!F23+'06月銀行口座入出金表'!F24</f>
        <v>0</v>
      </c>
      <c r="F10" s="174">
        <f>'06月銀行口座入出金表'!I20+'06月銀行口座入出金表'!I21+'06月銀行口座入出金表'!I22+'06月銀行口座入出金表'!I23+'06月銀行口座入出金表'!I24</f>
        <v>0</v>
      </c>
      <c r="G10" s="171">
        <f t="shared" si="0"/>
        <v>0</v>
      </c>
    </row>
    <row r="11" spans="1:7" ht="33" customHeight="1">
      <c r="A11" s="929" t="str">
        <f>'05月統合家計簿'!A11</f>
        <v>○○銀行　５</v>
      </c>
      <c r="B11" s="1055"/>
      <c r="C11" s="349">
        <f>'05月統合家計簿'!G11</f>
        <v>0</v>
      </c>
      <c r="D11" s="168">
        <f>'06月銀行口座入出金表'!A27-'06月銀行口座入出金表'!C25</f>
        <v>0</v>
      </c>
      <c r="E11" s="175">
        <f>'06月銀行口座入出金表'!F25+'06月銀行口座入出金表'!F26+'06月銀行口座入出金表'!F27+'06月銀行口座入出金表'!F28+'06月銀行口座入出金表'!F29</f>
        <v>0</v>
      </c>
      <c r="F11" s="174">
        <f>'06月銀行口座入出金表'!I25+'06月銀行口座入出金表'!I26+'06月銀行口座入出金表'!I27+'06月銀行口座入出金表'!I28+'06月銀行口座入出金表'!I29</f>
        <v>0</v>
      </c>
      <c r="G11" s="171">
        <f t="shared" si="0"/>
        <v>0</v>
      </c>
    </row>
    <row r="12" spans="1:7" ht="33" customHeight="1">
      <c r="A12" s="929" t="str">
        <f>'05月統合家計簿'!A12</f>
        <v>○○銀行　６</v>
      </c>
      <c r="B12" s="1055"/>
      <c r="C12" s="349">
        <f>'05月統合家計簿'!G12</f>
        <v>0</v>
      </c>
      <c r="D12" s="168">
        <f>'06月銀行口座入出金表'!A32-'06月銀行口座入出金表'!C30</f>
        <v>0</v>
      </c>
      <c r="E12" s="175">
        <f>'06月銀行口座入出金表'!F30+'06月銀行口座入出金表'!F31+'06月銀行口座入出金表'!F32+'06月銀行口座入出金表'!F33+'06月銀行口座入出金表'!F34</f>
        <v>0</v>
      </c>
      <c r="F12" s="174">
        <f>'06月銀行口座入出金表'!I30+'06月銀行口座入出金表'!I31+'06月銀行口座入出金表'!I32+'06月銀行口座入出金表'!I33+'06月銀行口座入出金表'!I34</f>
        <v>0</v>
      </c>
      <c r="G12" s="171">
        <f t="shared" si="0"/>
        <v>0</v>
      </c>
    </row>
    <row r="13" spans="1:7" ht="33" customHeight="1">
      <c r="A13" s="929" t="str">
        <f>'05月統合家計簿'!A13</f>
        <v>○○銀行　７</v>
      </c>
      <c r="B13" s="1055"/>
      <c r="C13" s="349">
        <f>'05月統合家計簿'!G13</f>
        <v>0</v>
      </c>
      <c r="D13" s="168">
        <f>'06月銀行口座入出金表'!A37-'06月銀行口座入出金表'!C35</f>
        <v>0</v>
      </c>
      <c r="E13" s="175">
        <f>'06月銀行口座入出金表'!F35+'06月銀行口座入出金表'!F36+'06月銀行口座入出金表'!F37+'06月銀行口座入出金表'!F38+'06月銀行口座入出金表'!F39</f>
        <v>0</v>
      </c>
      <c r="F13" s="174">
        <f>'06月銀行口座入出金表'!I35+'06月銀行口座入出金表'!I36+'06月銀行口座入出金表'!I37+'06月銀行口座入出金表'!I38+'06月銀行口座入出金表'!I39</f>
        <v>0</v>
      </c>
      <c r="G13" s="171">
        <f t="shared" si="0"/>
        <v>0</v>
      </c>
    </row>
    <row r="14" spans="1:7" ht="33" customHeight="1">
      <c r="A14" s="929" t="str">
        <f>'05月統合家計簿'!A14</f>
        <v>○○銀行　８</v>
      </c>
      <c r="B14" s="1055"/>
      <c r="C14" s="349">
        <f>'05月統合家計簿'!G14</f>
        <v>0</v>
      </c>
      <c r="D14" s="168">
        <f>'06月銀行口座入出金表'!A42-'06月銀行口座入出金表'!C40</f>
        <v>0</v>
      </c>
      <c r="E14" s="175">
        <f>'06月銀行口座入出金表'!F40+'06月銀行口座入出金表'!F41+'06月銀行口座入出金表'!F42+'06月銀行口座入出金表'!F43+'06月銀行口座入出金表'!F44</f>
        <v>0</v>
      </c>
      <c r="F14" s="174">
        <f>'06月銀行口座入出金表'!I40+'06月銀行口座入出金表'!I41+'06月銀行口座入出金表'!I42+'06月銀行口座入出金表'!I43+'06月銀行口座入出金表'!I44</f>
        <v>0</v>
      </c>
      <c r="G14" s="171">
        <f t="shared" si="0"/>
        <v>0</v>
      </c>
    </row>
    <row r="15" spans="1:7" ht="33" customHeight="1">
      <c r="A15" s="929" t="str">
        <f>'05月統合家計簿'!A15</f>
        <v>○○銀行　９</v>
      </c>
      <c r="B15" s="1055"/>
      <c r="C15" s="349">
        <f>'05月統合家計簿'!G15</f>
        <v>0</v>
      </c>
      <c r="D15" s="168">
        <f>'06月銀行口座入出金表'!A47-'06月銀行口座入出金表'!C45</f>
        <v>0</v>
      </c>
      <c r="E15" s="175">
        <f>'06月銀行口座入出金表'!F45+'06月銀行口座入出金表'!F46+'06月銀行口座入出金表'!F47+'06月銀行口座入出金表'!F48+'06月銀行口座入出金表'!F49</f>
        <v>0</v>
      </c>
      <c r="F15" s="174">
        <f>'06月銀行口座入出金表'!I45+'06月銀行口座入出金表'!I46+'06月銀行口座入出金表'!I47+'06月銀行口座入出金表'!I48+'06月銀行口座入出金表'!I49</f>
        <v>0</v>
      </c>
      <c r="G15" s="171">
        <f t="shared" si="0"/>
        <v>0</v>
      </c>
    </row>
    <row r="16" spans="1:7" ht="33" customHeight="1" thickBot="1">
      <c r="A16" s="929" t="str">
        <f>'05月統合家計簿'!A16</f>
        <v>○○銀行　１０</v>
      </c>
      <c r="B16" s="1056"/>
      <c r="C16" s="350">
        <f>'05月統合家計簿'!G16</f>
        <v>0</v>
      </c>
      <c r="D16" s="170">
        <f>'06月銀行口座入出金表'!A52-'06月銀行口座入出金表'!C50</f>
        <v>0</v>
      </c>
      <c r="E16" s="176">
        <f>'06月銀行口座入出金表'!F50+'06月銀行口座入出金表'!F51+'06月銀行口座入出金表'!F52+'06月銀行口座入出金表'!F53+'06月銀行口座入出金表'!F54</f>
        <v>0</v>
      </c>
      <c r="F16" s="196">
        <f>'06月銀行口座入出金表'!I50+'06月銀行口座入出金表'!I51+'06月銀行口座入出金表'!I52+'06月銀行口座入出金表'!I53+'06月銀行口座入出金表'!I54</f>
        <v>0</v>
      </c>
      <c r="G16" s="172">
        <f t="shared" si="0"/>
        <v>0</v>
      </c>
    </row>
    <row r="17" spans="1:7" ht="36" customHeight="1" thickBot="1">
      <c r="A17" s="930" t="s">
        <v>64</v>
      </c>
      <c r="B17" s="1053"/>
      <c r="C17" s="177">
        <f>'05月現金入出金表'!G37</f>
        <v>0</v>
      </c>
      <c r="D17" s="178"/>
      <c r="E17" s="179">
        <f>'06月現金入出金表'!D36</f>
        <v>0</v>
      </c>
      <c r="F17" s="180">
        <f>'06月現金入出金表'!F37</f>
        <v>0</v>
      </c>
      <c r="G17" s="195">
        <f>C17+E17-F17</f>
        <v>0</v>
      </c>
    </row>
    <row r="18" spans="1:7" ht="42" customHeight="1" thickBot="1">
      <c r="A18" s="931" t="s">
        <v>1</v>
      </c>
      <c r="B18" s="1053"/>
      <c r="C18" s="226">
        <f>SUM(C7:C17)</f>
        <v>0</v>
      </c>
      <c r="D18" s="230">
        <f>SUM(D7:D17)</f>
        <v>0</v>
      </c>
      <c r="E18" s="231">
        <f>SUM(E7:E17)</f>
        <v>0</v>
      </c>
      <c r="F18" s="232">
        <f>SUM(F7:F17)</f>
        <v>0</v>
      </c>
      <c r="G18" s="233">
        <f>C18-D18+E18-F18</f>
        <v>0</v>
      </c>
    </row>
    <row r="19" spans="1:8" ht="36" customHeight="1">
      <c r="A19" s="9"/>
      <c r="B19" s="927"/>
      <c r="C19" s="927"/>
      <c r="D19" s="927"/>
      <c r="E19" s="927"/>
      <c r="F19" s="13"/>
      <c r="G19" s="167"/>
      <c r="H19" s="3"/>
    </row>
    <row r="20" spans="1:8" ht="54" customHeight="1">
      <c r="A20" s="1291" t="s">
        <v>109</v>
      </c>
      <c r="B20" s="1291"/>
      <c r="C20" s="1291"/>
      <c r="D20" s="1291"/>
      <c r="E20" s="1291"/>
      <c r="F20" s="1291"/>
      <c r="G20" s="1291"/>
      <c r="H20" s="191"/>
    </row>
    <row r="21" spans="1:7" ht="42.75" customHeight="1" thickBot="1">
      <c r="A21" s="205" t="s">
        <v>70</v>
      </c>
      <c r="B21" s="203"/>
      <c r="C21" s="203"/>
      <c r="D21" s="214"/>
      <c r="E21" s="215"/>
      <c r="F21" s="216"/>
      <c r="G21" s="217"/>
    </row>
    <row r="22" spans="1:7" ht="42" customHeight="1" thickBot="1">
      <c r="A22" s="1286" t="s">
        <v>68</v>
      </c>
      <c r="B22" s="1287"/>
      <c r="C22" s="1287"/>
      <c r="D22" s="1288"/>
      <c r="E22" s="199" t="s">
        <v>66</v>
      </c>
      <c r="F22" s="199" t="s">
        <v>74</v>
      </c>
      <c r="G22" s="201" t="s">
        <v>110</v>
      </c>
    </row>
    <row r="23" spans="1:7" ht="21" customHeight="1" thickBot="1">
      <c r="A23" s="1298" t="s">
        <v>250</v>
      </c>
      <c r="B23" s="1299"/>
      <c r="C23" s="1299"/>
      <c r="D23" s="1299"/>
      <c r="E23" s="1299"/>
      <c r="F23" s="1300"/>
      <c r="G23" s="1270">
        <f>C18</f>
        <v>0</v>
      </c>
    </row>
    <row r="24" spans="1:7" ht="21" customHeight="1">
      <c r="A24" s="405" t="str">
        <f>'05月統合家計簿'!A24</f>
        <v>年内の入金予定項目明細を記してください</v>
      </c>
      <c r="B24" s="405"/>
      <c r="C24" s="405"/>
      <c r="D24" s="406"/>
      <c r="E24" s="407">
        <v>0</v>
      </c>
      <c r="F24" s="222">
        <f>E24*12</f>
        <v>0</v>
      </c>
      <c r="G24" s="224">
        <f aca="true" t="shared" si="1" ref="G24:G33">E24*7</f>
        <v>0</v>
      </c>
    </row>
    <row r="25" spans="1:7" ht="21" customHeight="1">
      <c r="A25" s="405" t="str">
        <f>'05月統合家計簿'!A25</f>
        <v>年内の入金予定項目明細を記してください</v>
      </c>
      <c r="B25" s="405"/>
      <c r="C25" s="405"/>
      <c r="D25" s="406"/>
      <c r="E25" s="407">
        <v>0</v>
      </c>
      <c r="F25" s="223">
        <f>E25*12</f>
        <v>0</v>
      </c>
      <c r="G25" s="225">
        <f t="shared" si="1"/>
        <v>0</v>
      </c>
    </row>
    <row r="26" spans="1:7" ht="21" customHeight="1">
      <c r="A26" s="405" t="str">
        <f>'05月統合家計簿'!A26</f>
        <v>年内の入金予定項目明細を記してください</v>
      </c>
      <c r="B26" s="405"/>
      <c r="C26" s="405"/>
      <c r="D26" s="406"/>
      <c r="E26" s="407">
        <v>0</v>
      </c>
      <c r="F26" s="223">
        <f aca="true" t="shared" si="2" ref="F26:F33">E26*12</f>
        <v>0</v>
      </c>
      <c r="G26" s="225">
        <f t="shared" si="1"/>
        <v>0</v>
      </c>
    </row>
    <row r="27" spans="1:7" ht="21" customHeight="1">
      <c r="A27" s="405" t="str">
        <f>'05月統合家計簿'!A27</f>
        <v>年内の入金予定項目明細を記してください</v>
      </c>
      <c r="B27" s="405"/>
      <c r="C27" s="405"/>
      <c r="D27" s="406"/>
      <c r="E27" s="407">
        <v>0</v>
      </c>
      <c r="F27" s="223">
        <f t="shared" si="2"/>
        <v>0</v>
      </c>
      <c r="G27" s="225">
        <f t="shared" si="1"/>
        <v>0</v>
      </c>
    </row>
    <row r="28" spans="1:7" ht="21" customHeight="1">
      <c r="A28" s="405" t="str">
        <f>'05月統合家計簿'!A28</f>
        <v>年内の入金予定項目明細を記してください</v>
      </c>
      <c r="B28" s="405"/>
      <c r="C28" s="405"/>
      <c r="D28" s="406"/>
      <c r="E28" s="407">
        <v>0</v>
      </c>
      <c r="F28" s="223">
        <f t="shared" si="2"/>
        <v>0</v>
      </c>
      <c r="G28" s="225">
        <f t="shared" si="1"/>
        <v>0</v>
      </c>
    </row>
    <row r="29" spans="1:7" ht="21" customHeight="1">
      <c r="A29" s="405" t="str">
        <f>'05月統合家計簿'!A29</f>
        <v>年内の入金予定項目明細を記してください</v>
      </c>
      <c r="B29" s="405"/>
      <c r="C29" s="405"/>
      <c r="D29" s="406"/>
      <c r="E29" s="407">
        <v>0</v>
      </c>
      <c r="F29" s="223">
        <f t="shared" si="2"/>
        <v>0</v>
      </c>
      <c r="G29" s="225">
        <f t="shared" si="1"/>
        <v>0</v>
      </c>
    </row>
    <row r="30" spans="1:7" ht="21" customHeight="1">
      <c r="A30" s="405" t="str">
        <f>'05月統合家計簿'!A30</f>
        <v>年内の入金予定項目明細を記してください</v>
      </c>
      <c r="B30" s="408"/>
      <c r="C30" s="408"/>
      <c r="D30" s="409"/>
      <c r="E30" s="407">
        <v>0</v>
      </c>
      <c r="F30" s="223">
        <f t="shared" si="2"/>
        <v>0</v>
      </c>
      <c r="G30" s="225">
        <f t="shared" si="1"/>
        <v>0</v>
      </c>
    </row>
    <row r="31" spans="1:7" ht="21" customHeight="1">
      <c r="A31" s="405" t="str">
        <f>'05月統合家計簿'!A31</f>
        <v>年内の入金予定項目明細を記してください</v>
      </c>
      <c r="B31" s="408"/>
      <c r="C31" s="408"/>
      <c r="D31" s="409"/>
      <c r="E31" s="407">
        <v>0</v>
      </c>
      <c r="F31" s="223">
        <f t="shared" si="2"/>
        <v>0</v>
      </c>
      <c r="G31" s="225">
        <f t="shared" si="1"/>
        <v>0</v>
      </c>
    </row>
    <row r="32" spans="1:7" ht="21" customHeight="1">
      <c r="A32" s="405" t="str">
        <f>'05月統合家計簿'!A32</f>
        <v>年内の入金予定項目明細を記してください</v>
      </c>
      <c r="B32" s="408"/>
      <c r="C32" s="408"/>
      <c r="D32" s="409"/>
      <c r="E32" s="407">
        <v>0</v>
      </c>
      <c r="F32" s="223">
        <f t="shared" si="2"/>
        <v>0</v>
      </c>
      <c r="G32" s="225">
        <f t="shared" si="1"/>
        <v>0</v>
      </c>
    </row>
    <row r="33" spans="1:7" ht="21" customHeight="1" thickBot="1">
      <c r="A33" s="405" t="str">
        <f>'05月統合家計簿'!A33</f>
        <v>年内の入金予定項目明細を記してください</v>
      </c>
      <c r="B33" s="410"/>
      <c r="C33" s="410"/>
      <c r="D33" s="411"/>
      <c r="E33" s="412">
        <v>0</v>
      </c>
      <c r="F33" s="223">
        <f t="shared" si="2"/>
        <v>0</v>
      </c>
      <c r="G33" s="293">
        <f t="shared" si="1"/>
        <v>0</v>
      </c>
    </row>
    <row r="34" spans="1:7" ht="42" customHeight="1" thickBot="1">
      <c r="A34" s="213"/>
      <c r="B34" s="198"/>
      <c r="C34" s="198"/>
      <c r="D34" s="202" t="s">
        <v>72</v>
      </c>
      <c r="E34" s="221">
        <f>SUM(E24:E33)</f>
        <v>0</v>
      </c>
      <c r="F34" s="221">
        <f>SUM(F24:F33)</f>
        <v>0</v>
      </c>
      <c r="G34" s="226">
        <f>SUM(G23:G33)</f>
        <v>0</v>
      </c>
    </row>
    <row r="35" spans="1:8" ht="18" customHeight="1">
      <c r="A35" s="189"/>
      <c r="B35" s="189"/>
      <c r="C35" s="189"/>
      <c r="D35" s="189"/>
      <c r="E35" s="189"/>
      <c r="F35" s="189"/>
      <c r="G35" s="189"/>
      <c r="H35" s="3"/>
    </row>
    <row r="36" spans="1:8" ht="42" customHeight="1" thickBot="1">
      <c r="A36" s="206" t="s">
        <v>71</v>
      </c>
      <c r="B36" s="204"/>
      <c r="C36" s="204"/>
      <c r="D36" s="204"/>
      <c r="E36" s="204"/>
      <c r="F36" s="204"/>
      <c r="G36" s="204"/>
      <c r="H36" s="191"/>
    </row>
    <row r="37" spans="1:8" ht="42" customHeight="1" thickBot="1">
      <c r="A37" s="1286" t="s">
        <v>68</v>
      </c>
      <c r="B37" s="1287"/>
      <c r="C37" s="1287"/>
      <c r="D37" s="1288"/>
      <c r="E37" s="199" t="s">
        <v>66</v>
      </c>
      <c r="F37" s="199" t="s">
        <v>74</v>
      </c>
      <c r="G37" s="201" t="s">
        <v>111</v>
      </c>
      <c r="H37" s="192"/>
    </row>
    <row r="38" spans="1:7" ht="21" customHeight="1">
      <c r="A38" s="408" t="str">
        <f>'05月統合家計簿'!A38</f>
        <v>年内の出金予定項目明細を記してください</v>
      </c>
      <c r="B38" s="413"/>
      <c r="C38" s="413"/>
      <c r="D38" s="414"/>
      <c r="E38" s="415">
        <v>0</v>
      </c>
      <c r="F38" s="222">
        <f>E38*12</f>
        <v>0</v>
      </c>
      <c r="G38" s="224">
        <f>E38*7</f>
        <v>0</v>
      </c>
    </row>
    <row r="39" spans="1:7" ht="21" customHeight="1">
      <c r="A39" s="408" t="str">
        <f>'05月統合家計簿'!A39</f>
        <v>年内の出金予定項目明細を記してください</v>
      </c>
      <c r="B39" s="405"/>
      <c r="C39" s="405"/>
      <c r="D39" s="406"/>
      <c r="E39" s="416">
        <v>0</v>
      </c>
      <c r="F39" s="223">
        <f aca="true" t="shared" si="3" ref="F39:F57">E39*12</f>
        <v>0</v>
      </c>
      <c r="G39" s="225">
        <f>E39*7</f>
        <v>0</v>
      </c>
    </row>
    <row r="40" spans="1:7" ht="21" customHeight="1">
      <c r="A40" s="408" t="str">
        <f>'05月統合家計簿'!A40</f>
        <v>年内の出金予定項目明細を記してください</v>
      </c>
      <c r="B40" s="405"/>
      <c r="C40" s="405"/>
      <c r="D40" s="406"/>
      <c r="E40" s="416">
        <v>0</v>
      </c>
      <c r="F40" s="223">
        <f>E40*12</f>
        <v>0</v>
      </c>
      <c r="G40" s="225">
        <f>E40*7</f>
        <v>0</v>
      </c>
    </row>
    <row r="41" spans="1:7" ht="21" customHeight="1">
      <c r="A41" s="408" t="str">
        <f>'05月統合家計簿'!A41</f>
        <v>年内の出金予定項目明細を記してください</v>
      </c>
      <c r="B41" s="405"/>
      <c r="C41" s="405"/>
      <c r="D41" s="406"/>
      <c r="E41" s="416">
        <v>0</v>
      </c>
      <c r="F41" s="223">
        <f t="shared" si="3"/>
        <v>0</v>
      </c>
      <c r="G41" s="225">
        <f aca="true" t="shared" si="4" ref="G41:G57">E41*7</f>
        <v>0</v>
      </c>
    </row>
    <row r="42" spans="1:7" ht="21" customHeight="1">
      <c r="A42" s="408" t="str">
        <f>'05月統合家計簿'!A42</f>
        <v>年内の出金予定項目明細を記してください</v>
      </c>
      <c r="B42" s="408"/>
      <c r="C42" s="408"/>
      <c r="D42" s="409"/>
      <c r="E42" s="416">
        <v>0</v>
      </c>
      <c r="F42" s="223">
        <f t="shared" si="3"/>
        <v>0</v>
      </c>
      <c r="G42" s="225">
        <f t="shared" si="4"/>
        <v>0</v>
      </c>
    </row>
    <row r="43" spans="1:7" ht="21" customHeight="1">
      <c r="A43" s="408" t="str">
        <f>'05月統合家計簿'!A43</f>
        <v>年内の出金予定項目明細を記してください</v>
      </c>
      <c r="B43" s="408"/>
      <c r="C43" s="408"/>
      <c r="D43" s="409"/>
      <c r="E43" s="416">
        <v>0</v>
      </c>
      <c r="F43" s="223">
        <f>E43*12</f>
        <v>0</v>
      </c>
      <c r="G43" s="225">
        <f t="shared" si="4"/>
        <v>0</v>
      </c>
    </row>
    <row r="44" spans="1:7" ht="21" customHeight="1">
      <c r="A44" s="408" t="str">
        <f>'05月統合家計簿'!A44</f>
        <v>年内の出金予定項目明細を記してください</v>
      </c>
      <c r="B44" s="408"/>
      <c r="C44" s="408"/>
      <c r="D44" s="409"/>
      <c r="E44" s="416">
        <v>0</v>
      </c>
      <c r="F44" s="223">
        <f t="shared" si="3"/>
        <v>0</v>
      </c>
      <c r="G44" s="225">
        <f t="shared" si="4"/>
        <v>0</v>
      </c>
    </row>
    <row r="45" spans="1:7" ht="21" customHeight="1">
      <c r="A45" s="408" t="str">
        <f>'05月統合家計簿'!A45</f>
        <v>年内の出金予定項目明細を記してください</v>
      </c>
      <c r="B45" s="408"/>
      <c r="C45" s="408"/>
      <c r="D45" s="409"/>
      <c r="E45" s="416">
        <v>0</v>
      </c>
      <c r="F45" s="223">
        <f t="shared" si="3"/>
        <v>0</v>
      </c>
      <c r="G45" s="225">
        <f t="shared" si="4"/>
        <v>0</v>
      </c>
    </row>
    <row r="46" spans="1:7" ht="21" customHeight="1">
      <c r="A46" s="408" t="str">
        <f>'05月統合家計簿'!A46</f>
        <v>年内の出金予定項目明細を記してください</v>
      </c>
      <c r="B46" s="408"/>
      <c r="C46" s="408"/>
      <c r="D46" s="408"/>
      <c r="E46" s="886">
        <v>0</v>
      </c>
      <c r="F46" s="223">
        <f t="shared" si="3"/>
        <v>0</v>
      </c>
      <c r="G46" s="225">
        <f t="shared" si="4"/>
        <v>0</v>
      </c>
    </row>
    <row r="47" spans="1:7" ht="21" customHeight="1">
      <c r="A47" s="408" t="str">
        <f>'05月統合家計簿'!A47</f>
        <v>年内の出金予定項目明細を記してください</v>
      </c>
      <c r="B47" s="408"/>
      <c r="C47" s="408"/>
      <c r="D47" s="408"/>
      <c r="E47" s="407">
        <v>0</v>
      </c>
      <c r="F47" s="223">
        <f t="shared" si="3"/>
        <v>0</v>
      </c>
      <c r="G47" s="225">
        <f t="shared" si="4"/>
        <v>0</v>
      </c>
    </row>
    <row r="48" spans="1:7" ht="21" customHeight="1">
      <c r="A48" s="408" t="str">
        <f>'05月統合家計簿'!A48</f>
        <v>年内の出金予定項目明細を記してください</v>
      </c>
      <c r="B48" s="408"/>
      <c r="C48" s="408"/>
      <c r="D48" s="408"/>
      <c r="E48" s="407">
        <v>0</v>
      </c>
      <c r="F48" s="223">
        <f t="shared" si="3"/>
        <v>0</v>
      </c>
      <c r="G48" s="225">
        <f t="shared" si="4"/>
        <v>0</v>
      </c>
    </row>
    <row r="49" spans="1:7" ht="21" customHeight="1">
      <c r="A49" s="408" t="str">
        <f>'05月統合家計簿'!A49</f>
        <v>年内の出金予定項目明細を記してください</v>
      </c>
      <c r="B49" s="408"/>
      <c r="C49" s="408"/>
      <c r="D49" s="408"/>
      <c r="E49" s="407">
        <v>0</v>
      </c>
      <c r="F49" s="223">
        <f t="shared" si="3"/>
        <v>0</v>
      </c>
      <c r="G49" s="225">
        <f t="shared" si="4"/>
        <v>0</v>
      </c>
    </row>
    <row r="50" spans="1:7" ht="21" customHeight="1">
      <c r="A50" s="408" t="str">
        <f>'05月統合家計簿'!A50</f>
        <v>年内の出金予定項目明細を記してください</v>
      </c>
      <c r="B50" s="408"/>
      <c r="C50" s="408"/>
      <c r="D50" s="408"/>
      <c r="E50" s="407">
        <v>0</v>
      </c>
      <c r="F50" s="223">
        <f t="shared" si="3"/>
        <v>0</v>
      </c>
      <c r="G50" s="225">
        <f t="shared" si="4"/>
        <v>0</v>
      </c>
    </row>
    <row r="51" spans="1:7" ht="21" customHeight="1">
      <c r="A51" s="408" t="str">
        <f>'05月統合家計簿'!A51</f>
        <v>年内の出金予定項目明細を記してください</v>
      </c>
      <c r="B51" s="408"/>
      <c r="C51" s="408"/>
      <c r="D51" s="408"/>
      <c r="E51" s="407">
        <v>0</v>
      </c>
      <c r="F51" s="223">
        <f t="shared" si="3"/>
        <v>0</v>
      </c>
      <c r="G51" s="225">
        <f t="shared" si="4"/>
        <v>0</v>
      </c>
    </row>
    <row r="52" spans="1:7" ht="21" customHeight="1">
      <c r="A52" s="408" t="str">
        <f>'05月統合家計簿'!A52</f>
        <v>年内の出金予定項目明細を記してください</v>
      </c>
      <c r="B52" s="408"/>
      <c r="C52" s="408"/>
      <c r="D52" s="408"/>
      <c r="E52" s="407">
        <v>0</v>
      </c>
      <c r="F52" s="223">
        <f t="shared" si="3"/>
        <v>0</v>
      </c>
      <c r="G52" s="225">
        <f t="shared" si="4"/>
        <v>0</v>
      </c>
    </row>
    <row r="53" spans="1:7" ht="21" customHeight="1">
      <c r="A53" s="408" t="str">
        <f>'05月統合家計簿'!A53</f>
        <v>年内の出金予定項目明細を記してください</v>
      </c>
      <c r="B53" s="408"/>
      <c r="C53" s="408"/>
      <c r="D53" s="408"/>
      <c r="E53" s="407">
        <v>0</v>
      </c>
      <c r="F53" s="223">
        <f t="shared" si="3"/>
        <v>0</v>
      </c>
      <c r="G53" s="225">
        <f t="shared" si="4"/>
        <v>0</v>
      </c>
    </row>
    <row r="54" spans="1:7" ht="21" customHeight="1">
      <c r="A54" s="408" t="str">
        <f>'05月統合家計簿'!A54</f>
        <v>年内の出金予定項目明細を記してください</v>
      </c>
      <c r="B54" s="408"/>
      <c r="C54" s="408"/>
      <c r="D54" s="409"/>
      <c r="E54" s="416">
        <v>0</v>
      </c>
      <c r="F54" s="223">
        <f t="shared" si="3"/>
        <v>0</v>
      </c>
      <c r="G54" s="225">
        <f t="shared" si="4"/>
        <v>0</v>
      </c>
    </row>
    <row r="55" spans="1:7" ht="21" customHeight="1">
      <c r="A55" s="408" t="str">
        <f>'05月統合家計簿'!A55</f>
        <v>年内の出金予定項目明細を記してください</v>
      </c>
      <c r="B55" s="408"/>
      <c r="C55" s="408"/>
      <c r="D55" s="409"/>
      <c r="E55" s="416">
        <v>0</v>
      </c>
      <c r="F55" s="223">
        <f t="shared" si="3"/>
        <v>0</v>
      </c>
      <c r="G55" s="225">
        <f t="shared" si="4"/>
        <v>0</v>
      </c>
    </row>
    <row r="56" spans="1:7" ht="21" customHeight="1">
      <c r="A56" s="408" t="str">
        <f>'05月統合家計簿'!A56</f>
        <v>年内の出金予定項目明細を記してください</v>
      </c>
      <c r="B56" s="408"/>
      <c r="C56" s="408"/>
      <c r="D56" s="409"/>
      <c r="E56" s="416">
        <v>0</v>
      </c>
      <c r="F56" s="223">
        <f t="shared" si="3"/>
        <v>0</v>
      </c>
      <c r="G56" s="225">
        <f t="shared" si="4"/>
        <v>0</v>
      </c>
    </row>
    <row r="57" spans="1:7" ht="21" customHeight="1" thickBot="1">
      <c r="A57" s="408" t="str">
        <f>'05月統合家計簿'!A57</f>
        <v>年内の出金予定項目明細を記してください</v>
      </c>
      <c r="B57" s="417"/>
      <c r="C57" s="417"/>
      <c r="D57" s="418"/>
      <c r="E57" s="419">
        <v>0</v>
      </c>
      <c r="F57" s="227">
        <f t="shared" si="3"/>
        <v>0</v>
      </c>
      <c r="G57" s="293">
        <f t="shared" si="4"/>
        <v>0</v>
      </c>
    </row>
    <row r="58" spans="1:7" ht="42" customHeight="1" thickBot="1">
      <c r="A58" s="213"/>
      <c r="B58" s="198"/>
      <c r="C58" s="198"/>
      <c r="D58" s="202" t="s">
        <v>69</v>
      </c>
      <c r="E58" s="221">
        <f>SUM(E38:E57)</f>
        <v>0</v>
      </c>
      <c r="F58" s="221">
        <f>SUM(F38:F57)</f>
        <v>0</v>
      </c>
      <c r="G58" s="226">
        <f>SUM(G38:G57)</f>
        <v>0</v>
      </c>
    </row>
    <row r="59" spans="1:7" ht="39.75" customHeight="1">
      <c r="A59" s="193"/>
      <c r="B59" s="1"/>
      <c r="C59" s="1"/>
      <c r="D59" s="1"/>
      <c r="E59" s="1"/>
      <c r="F59" s="207" t="s">
        <v>75</v>
      </c>
      <c r="G59" s="229">
        <f>G34-G58</f>
        <v>0</v>
      </c>
    </row>
    <row r="60" spans="1:7" ht="18" customHeight="1">
      <c r="A60" s="194"/>
      <c r="B60" s="1"/>
      <c r="C60" s="1"/>
      <c r="D60" s="1"/>
      <c r="E60" s="200"/>
      <c r="F60" s="1"/>
      <c r="G60" s="219" t="s">
        <v>188</v>
      </c>
    </row>
    <row r="61" spans="1:7" ht="18" customHeight="1">
      <c r="A61" s="194"/>
      <c r="B61" s="1"/>
      <c r="C61" s="1"/>
      <c r="D61" s="1"/>
      <c r="E61" s="200"/>
      <c r="F61" s="219"/>
      <c r="G61" s="2"/>
    </row>
    <row r="77" ht="36" customHeight="1"/>
  </sheetData>
  <sheetProtection sheet="1" objects="1" scenarios="1"/>
  <mergeCells count="7">
    <mergeCell ref="A37:D37"/>
    <mergeCell ref="A1:G1"/>
    <mergeCell ref="A2:G2"/>
    <mergeCell ref="A20:G20"/>
    <mergeCell ref="A6:B6"/>
    <mergeCell ref="A23:F23"/>
    <mergeCell ref="A22:D22"/>
  </mergeCell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6F2FC"/>
  </sheetPr>
  <dimension ref="A1:AD57"/>
  <sheetViews>
    <sheetView zoomScalePageLayoutView="0" workbookViewId="0" topLeftCell="A1">
      <pane xSplit="1" ySplit="4" topLeftCell="B5" activePane="bottomRight" state="frozen"/>
      <selection pane="topLeft" activeCell="B55" sqref="B55"/>
      <selection pane="topRight" activeCell="B55" sqref="B55"/>
      <selection pane="bottomLeft" activeCell="B55" sqref="B55"/>
      <selection pane="bottomRight" activeCell="A1" sqref="A1:L1"/>
    </sheetView>
  </sheetViews>
  <sheetFormatPr defaultColWidth="9.140625" defaultRowHeight="15"/>
  <cols>
    <col min="1" max="1" width="15.57421875" style="11" customWidth="1"/>
    <col min="2" max="3" width="13.140625" style="11" customWidth="1"/>
    <col min="4" max="4" width="35.57421875" style="11" customWidth="1"/>
    <col min="5" max="5" width="9.57421875" style="11" customWidth="1"/>
    <col min="6" max="6" width="13.140625" style="11" customWidth="1"/>
    <col min="7" max="7" width="35.57421875" style="11" customWidth="1"/>
    <col min="8" max="8" width="9.57421875" style="10" customWidth="1"/>
    <col min="9" max="9" width="13.140625" style="11" customWidth="1"/>
    <col min="10" max="10" width="35.57421875" style="11" customWidth="1"/>
    <col min="11" max="11" width="9.57421875" style="11" customWidth="1"/>
    <col min="12" max="12" width="16.57421875" style="122" bestFit="1" customWidth="1"/>
    <col min="13" max="13" width="13.7109375" style="14" customWidth="1"/>
    <col min="14" max="14" width="14.28125" style="15" bestFit="1" customWidth="1"/>
    <col min="15" max="15" width="10.8515625" style="16" bestFit="1" customWidth="1"/>
    <col min="16" max="16" width="9.00390625" style="11" customWidth="1"/>
    <col min="17" max="17" width="10.28125" style="17" bestFit="1" customWidth="1"/>
    <col min="18" max="18" width="14.421875" style="18" customWidth="1"/>
    <col min="19" max="19" width="10.57421875" style="19" bestFit="1" customWidth="1"/>
    <col min="20" max="20" width="9.140625" style="20" bestFit="1" customWidth="1"/>
    <col min="21" max="21" width="9.00390625" style="21" customWidth="1"/>
    <col min="22" max="22" width="16.421875" style="18" customWidth="1"/>
    <col min="23" max="23" width="11.421875" style="20" bestFit="1" customWidth="1"/>
    <col min="24" max="24" width="12.140625" style="22" customWidth="1"/>
    <col min="25" max="25" width="12.57421875" style="23" customWidth="1"/>
    <col min="26" max="26" width="10.421875" style="24" bestFit="1" customWidth="1"/>
    <col min="27" max="27" width="9.140625" style="25" bestFit="1" customWidth="1"/>
    <col min="28" max="28" width="5.140625" style="123" customWidth="1"/>
    <col min="29" max="29" width="10.00390625" style="17" customWidth="1"/>
    <col min="30" max="30" width="12.28125" style="17" customWidth="1"/>
    <col min="31" max="31" width="12.28125" style="11" customWidth="1"/>
    <col min="32" max="16384" width="9.00390625" style="11" customWidth="1"/>
  </cols>
  <sheetData>
    <row r="1" spans="1:28" ht="63" customHeight="1">
      <c r="A1" s="1301" t="s">
        <v>242</v>
      </c>
      <c r="B1" s="1301"/>
      <c r="C1" s="1301"/>
      <c r="D1" s="1301"/>
      <c r="E1" s="1301"/>
      <c r="F1" s="1301"/>
      <c r="G1" s="1301"/>
      <c r="H1" s="1301"/>
      <c r="I1" s="1301"/>
      <c r="J1" s="1301"/>
      <c r="K1" s="1301"/>
      <c r="L1" s="1301"/>
      <c r="AB1" s="31"/>
    </row>
    <row r="2" spans="1:28" ht="21" customHeight="1">
      <c r="A2" s="1302" t="s">
        <v>10</v>
      </c>
      <c r="B2" s="1302"/>
      <c r="C2" s="1302"/>
      <c r="D2" s="1302"/>
      <c r="E2" s="1302"/>
      <c r="F2" s="1302"/>
      <c r="G2" s="1302"/>
      <c r="H2" s="1302"/>
      <c r="I2" s="1302"/>
      <c r="J2" s="1302"/>
      <c r="K2" s="1302"/>
      <c r="L2" s="1302"/>
      <c r="AB2" s="31"/>
    </row>
    <row r="3" spans="1:28" ht="21" customHeight="1" thickBot="1">
      <c r="A3" s="9" t="s">
        <v>104</v>
      </c>
      <c r="C3" s="32" t="s">
        <v>11</v>
      </c>
      <c r="D3" s="33"/>
      <c r="E3" s="33"/>
      <c r="F3" s="34"/>
      <c r="G3" s="33"/>
      <c r="H3" s="33"/>
      <c r="I3" s="35"/>
      <c r="J3" s="12" t="s">
        <v>6</v>
      </c>
      <c r="K3" s="13" t="s">
        <v>7</v>
      </c>
      <c r="L3" s="36">
        <f ca="1">NOW()</f>
        <v>44276.03434050926</v>
      </c>
      <c r="AB3" s="17"/>
    </row>
    <row r="4" spans="1:28" ht="52.5" customHeight="1" thickBot="1" thickTop="1">
      <c r="A4" s="37" t="s">
        <v>12</v>
      </c>
      <c r="B4" s="38" t="s">
        <v>13</v>
      </c>
      <c r="C4" s="39" t="s">
        <v>14</v>
      </c>
      <c r="D4" s="40" t="s">
        <v>15</v>
      </c>
      <c r="E4" s="41" t="s">
        <v>16</v>
      </c>
      <c r="F4" s="42" t="s">
        <v>17</v>
      </c>
      <c r="G4" s="43" t="s">
        <v>18</v>
      </c>
      <c r="H4" s="44" t="s">
        <v>19</v>
      </c>
      <c r="I4" s="45" t="s">
        <v>20</v>
      </c>
      <c r="J4" s="46" t="s">
        <v>21</v>
      </c>
      <c r="K4" s="47" t="s">
        <v>22</v>
      </c>
      <c r="L4" s="48" t="s">
        <v>23</v>
      </c>
      <c r="M4" s="49"/>
      <c r="N4" s="50"/>
      <c r="O4" s="51"/>
      <c r="Q4" s="52"/>
      <c r="R4" s="49"/>
      <c r="S4" s="53"/>
      <c r="T4" s="54"/>
      <c r="U4" s="55"/>
      <c r="AB4" s="17"/>
    </row>
    <row r="5" spans="1:28" ht="19.5" thickTop="1">
      <c r="A5" s="56" t="str">
        <f>'06月統合家計簿'!A7</f>
        <v>○○銀行　１</v>
      </c>
      <c r="B5" s="182">
        <f>'05月銀行口座入出金表'!L5</f>
        <v>0</v>
      </c>
      <c r="C5" s="57">
        <f>'06月カード利用明細表'!B14</f>
        <v>0</v>
      </c>
      <c r="D5" s="531" t="s">
        <v>50</v>
      </c>
      <c r="E5" s="422"/>
      <c r="F5" s="438"/>
      <c r="G5" s="453"/>
      <c r="H5" s="444"/>
      <c r="I5" s="454"/>
      <c r="J5" s="453"/>
      <c r="K5" s="455"/>
      <c r="L5" s="58">
        <f>B5-SUM(C5:C7)+SUM(F5:F9)-SUM(I5:I9)</f>
        <v>0</v>
      </c>
      <c r="M5" s="49"/>
      <c r="N5" s="59"/>
      <c r="O5" s="51"/>
      <c r="Q5" s="52"/>
      <c r="R5" s="49"/>
      <c r="S5" s="53"/>
      <c r="T5" s="54"/>
      <c r="U5" s="55"/>
      <c r="AB5" s="17"/>
    </row>
    <row r="6" spans="1:28" ht="18.75">
      <c r="A6" s="60" t="s">
        <v>24</v>
      </c>
      <c r="B6" s="61"/>
      <c r="C6" s="447"/>
      <c r="D6" s="421"/>
      <c r="E6" s="448"/>
      <c r="F6" s="423"/>
      <c r="G6" s="449"/>
      <c r="H6" s="425"/>
      <c r="I6" s="426"/>
      <c r="J6" s="424"/>
      <c r="K6" s="427"/>
      <c r="L6" s="62"/>
      <c r="M6" s="49"/>
      <c r="N6" s="50"/>
      <c r="O6" s="51"/>
      <c r="Q6" s="52"/>
      <c r="R6" s="49"/>
      <c r="S6" s="53"/>
      <c r="T6" s="54"/>
      <c r="U6" s="55"/>
      <c r="AB6" s="17"/>
    </row>
    <row r="7" spans="1:28" ht="18.75">
      <c r="A7" s="63">
        <f>SUM(C5:C7)</f>
        <v>0</v>
      </c>
      <c r="B7" s="61"/>
      <c r="C7" s="420"/>
      <c r="D7" s="421"/>
      <c r="E7" s="422"/>
      <c r="F7" s="423"/>
      <c r="G7" s="424"/>
      <c r="H7" s="425"/>
      <c r="I7" s="426"/>
      <c r="J7" s="424"/>
      <c r="K7" s="427"/>
      <c r="L7" s="62"/>
      <c r="M7" s="49"/>
      <c r="N7" s="50"/>
      <c r="O7" s="51"/>
      <c r="Q7" s="52"/>
      <c r="R7" s="49"/>
      <c r="S7" s="53"/>
      <c r="T7" s="54"/>
      <c r="U7" s="55"/>
      <c r="AB7" s="17"/>
    </row>
    <row r="8" spans="1:28" ht="18.75">
      <c r="A8" s="64" t="s">
        <v>25</v>
      </c>
      <c r="B8" s="61"/>
      <c r="C8" s="420"/>
      <c r="D8" s="443"/>
      <c r="E8" s="422"/>
      <c r="F8" s="423"/>
      <c r="G8" s="424"/>
      <c r="H8" s="425"/>
      <c r="I8" s="426"/>
      <c r="J8" s="424"/>
      <c r="K8" s="427"/>
      <c r="L8" s="62"/>
      <c r="M8" s="49"/>
      <c r="N8" s="50"/>
      <c r="O8" s="51"/>
      <c r="Q8" s="52"/>
      <c r="R8" s="49"/>
      <c r="S8" s="53"/>
      <c r="T8" s="54"/>
      <c r="U8" s="55"/>
      <c r="AB8" s="17"/>
    </row>
    <row r="9" spans="1:28" ht="19.5" thickBot="1">
      <c r="A9" s="65">
        <f>B5-SUM(C5:C9)</f>
        <v>0</v>
      </c>
      <c r="B9" s="188"/>
      <c r="C9" s="450"/>
      <c r="D9" s="451"/>
      <c r="E9" s="452"/>
      <c r="F9" s="431"/>
      <c r="G9" s="432"/>
      <c r="H9" s="433"/>
      <c r="I9" s="434"/>
      <c r="J9" s="432"/>
      <c r="K9" s="435"/>
      <c r="L9" s="67"/>
      <c r="M9" s="49"/>
      <c r="N9" s="50"/>
      <c r="O9" s="51"/>
      <c r="Q9" s="52"/>
      <c r="R9" s="49"/>
      <c r="S9" s="53"/>
      <c r="T9" s="54"/>
      <c r="U9" s="55"/>
      <c r="AB9" s="17"/>
    </row>
    <row r="10" spans="1:28" ht="18.75">
      <c r="A10" s="68" t="str">
        <f>'06月統合家計簿'!A8</f>
        <v>○○銀行　２</v>
      </c>
      <c r="B10" s="529">
        <f>'05月銀行口座入出金表'!L10</f>
        <v>0</v>
      </c>
      <c r="C10" s="69">
        <f>'06月カード利用明細表'!B26</f>
        <v>0</v>
      </c>
      <c r="D10" s="436" t="s">
        <v>51</v>
      </c>
      <c r="E10" s="437"/>
      <c r="F10" s="438"/>
      <c r="G10" s="439"/>
      <c r="H10" s="425"/>
      <c r="I10" s="440"/>
      <c r="J10" s="439"/>
      <c r="K10" s="441"/>
      <c r="L10" s="58">
        <f>B10-SUM(C10:C14)+SUM(F10:F14)-SUM(I10:I14)</f>
        <v>0</v>
      </c>
      <c r="M10" s="49"/>
      <c r="N10" s="50"/>
      <c r="O10" s="51"/>
      <c r="Q10" s="52"/>
      <c r="R10" s="49"/>
      <c r="S10" s="53"/>
      <c r="T10" s="54"/>
      <c r="U10" s="55"/>
      <c r="AB10" s="17"/>
    </row>
    <row r="11" spans="1:28" ht="18.75">
      <c r="A11" s="60" t="s">
        <v>24</v>
      </c>
      <c r="B11" s="61"/>
      <c r="C11" s="420"/>
      <c r="D11" s="421"/>
      <c r="E11" s="422"/>
      <c r="F11" s="423"/>
      <c r="G11" s="424"/>
      <c r="H11" s="425"/>
      <c r="I11" s="426"/>
      <c r="J11" s="424"/>
      <c r="K11" s="427"/>
      <c r="L11" s="62"/>
      <c r="M11" s="49"/>
      <c r="N11" s="50"/>
      <c r="O11" s="51"/>
      <c r="Q11" s="52"/>
      <c r="R11" s="49"/>
      <c r="S11" s="53"/>
      <c r="T11" s="54"/>
      <c r="U11" s="55"/>
      <c r="AB11" s="17"/>
    </row>
    <row r="12" spans="1:28" ht="18.75">
      <c r="A12" s="63">
        <f>SUM(C10:C14)</f>
        <v>0</v>
      </c>
      <c r="B12" s="61"/>
      <c r="C12" s="420"/>
      <c r="D12" s="421"/>
      <c r="E12" s="422"/>
      <c r="F12" s="423"/>
      <c r="G12" s="424"/>
      <c r="H12" s="425"/>
      <c r="I12" s="426"/>
      <c r="J12" s="424"/>
      <c r="K12" s="427"/>
      <c r="L12" s="62"/>
      <c r="M12" s="49"/>
      <c r="N12" s="50"/>
      <c r="O12" s="51"/>
      <c r="Q12" s="52"/>
      <c r="R12" s="49"/>
      <c r="S12" s="53"/>
      <c r="T12" s="54"/>
      <c r="U12" s="55"/>
      <c r="AB12" s="17"/>
    </row>
    <row r="13" spans="1:28" ht="18.75">
      <c r="A13" s="64" t="s">
        <v>25</v>
      </c>
      <c r="B13" s="61"/>
      <c r="C13" s="420"/>
      <c r="D13" s="443"/>
      <c r="E13" s="422"/>
      <c r="F13" s="423"/>
      <c r="G13" s="424"/>
      <c r="H13" s="425"/>
      <c r="I13" s="426"/>
      <c r="J13" s="424"/>
      <c r="K13" s="427"/>
      <c r="L13" s="62"/>
      <c r="M13" s="49"/>
      <c r="N13" s="50"/>
      <c r="O13" s="51"/>
      <c r="Q13" s="52"/>
      <c r="R13" s="49"/>
      <c r="S13" s="53"/>
      <c r="T13" s="54"/>
      <c r="U13" s="55"/>
      <c r="AB13" s="17"/>
    </row>
    <row r="14" spans="1:28" ht="19.5" thickBot="1">
      <c r="A14" s="65">
        <f>B10-SUM(C10:C14)</f>
        <v>0</v>
      </c>
      <c r="B14" s="188"/>
      <c r="C14" s="428"/>
      <c r="D14" s="446"/>
      <c r="E14" s="430"/>
      <c r="F14" s="431"/>
      <c r="G14" s="432"/>
      <c r="H14" s="433"/>
      <c r="I14" s="434"/>
      <c r="J14" s="432"/>
      <c r="K14" s="435"/>
      <c r="L14" s="67"/>
      <c r="M14" s="49"/>
      <c r="N14" s="50"/>
      <c r="O14" s="51"/>
      <c r="Q14" s="52"/>
      <c r="R14" s="49"/>
      <c r="S14" s="53"/>
      <c r="T14" s="54"/>
      <c r="U14" s="55"/>
      <c r="AB14" s="17"/>
    </row>
    <row r="15" spans="1:28" ht="18.75">
      <c r="A15" s="68" t="str">
        <f>'06月統合家計簿'!A9</f>
        <v>○○銀行　３</v>
      </c>
      <c r="B15" s="529">
        <f>'05月銀行口座入出金表'!L15</f>
        <v>0</v>
      </c>
      <c r="C15" s="69">
        <f>'06月カード利用明細表'!B38</f>
        <v>0</v>
      </c>
      <c r="D15" s="436" t="s">
        <v>52</v>
      </c>
      <c r="E15" s="437"/>
      <c r="F15" s="438"/>
      <c r="G15" s="439"/>
      <c r="H15" s="425"/>
      <c r="I15" s="440"/>
      <c r="J15" s="439"/>
      <c r="K15" s="441"/>
      <c r="L15" s="58">
        <f>B15-SUM(C15:C19)+SUM(F15:F19)-SUM(I15:I19)</f>
        <v>0</v>
      </c>
      <c r="M15" s="49"/>
      <c r="N15" s="50"/>
      <c r="O15" s="51"/>
      <c r="Q15" s="52"/>
      <c r="R15" s="49"/>
      <c r="S15" s="53"/>
      <c r="T15" s="54"/>
      <c r="U15" s="55"/>
      <c r="AB15" s="17"/>
    </row>
    <row r="16" spans="1:28" ht="18.75">
      <c r="A16" s="60" t="s">
        <v>24</v>
      </c>
      <c r="B16" s="61"/>
      <c r="C16" s="420"/>
      <c r="D16" s="421"/>
      <c r="E16" s="422"/>
      <c r="F16" s="423"/>
      <c r="G16" s="424"/>
      <c r="H16" s="425"/>
      <c r="I16" s="426"/>
      <c r="J16" s="424"/>
      <c r="K16" s="427"/>
      <c r="L16" s="62"/>
      <c r="M16" s="49"/>
      <c r="N16" s="50"/>
      <c r="O16" s="51"/>
      <c r="Q16" s="52"/>
      <c r="R16" s="49"/>
      <c r="S16" s="53"/>
      <c r="T16" s="54"/>
      <c r="U16" s="55"/>
      <c r="AB16" s="17"/>
    </row>
    <row r="17" spans="1:27" s="17" customFormat="1" ht="18.75">
      <c r="A17" s="63">
        <f>SUM(C15:C19)</f>
        <v>0</v>
      </c>
      <c r="B17" s="61"/>
      <c r="C17" s="420"/>
      <c r="D17" s="443"/>
      <c r="E17" s="422"/>
      <c r="F17" s="423"/>
      <c r="G17" s="424"/>
      <c r="H17" s="425"/>
      <c r="I17" s="426"/>
      <c r="J17" s="424"/>
      <c r="K17" s="427"/>
      <c r="L17" s="62"/>
      <c r="M17" s="49"/>
      <c r="N17" s="50"/>
      <c r="O17" s="51"/>
      <c r="P17" s="11"/>
      <c r="Q17" s="52"/>
      <c r="R17" s="49"/>
      <c r="S17" s="53"/>
      <c r="T17" s="54"/>
      <c r="U17" s="55"/>
      <c r="V17" s="18"/>
      <c r="W17" s="20"/>
      <c r="X17" s="22"/>
      <c r="Y17" s="23"/>
      <c r="Z17" s="24"/>
      <c r="AA17" s="25"/>
    </row>
    <row r="18" spans="1:27" s="17" customFormat="1" ht="18.75">
      <c r="A18" s="64" t="s">
        <v>25</v>
      </c>
      <c r="B18" s="61"/>
      <c r="C18" s="420"/>
      <c r="D18" s="443"/>
      <c r="E18" s="422"/>
      <c r="F18" s="423"/>
      <c r="G18" s="424"/>
      <c r="H18" s="425"/>
      <c r="I18" s="426"/>
      <c r="J18" s="424"/>
      <c r="K18" s="427"/>
      <c r="L18" s="62"/>
      <c r="M18" s="49"/>
      <c r="N18" s="50"/>
      <c r="O18" s="51"/>
      <c r="P18" s="11"/>
      <c r="Q18" s="52"/>
      <c r="R18" s="49"/>
      <c r="S18" s="53"/>
      <c r="T18" s="54"/>
      <c r="U18" s="55"/>
      <c r="V18" s="18"/>
      <c r="W18" s="20"/>
      <c r="X18" s="22"/>
      <c r="Y18" s="23"/>
      <c r="Z18" s="24"/>
      <c r="AA18" s="25"/>
    </row>
    <row r="19" spans="1:27" s="17" customFormat="1" ht="19.5" thickBot="1">
      <c r="A19" s="65">
        <f>B15-SUM(C15:C19)</f>
        <v>0</v>
      </c>
      <c r="B19" s="188"/>
      <c r="C19" s="428"/>
      <c r="D19" s="443"/>
      <c r="E19" s="430"/>
      <c r="F19" s="431"/>
      <c r="G19" s="432"/>
      <c r="H19" s="433"/>
      <c r="I19" s="434"/>
      <c r="J19" s="432"/>
      <c r="K19" s="435"/>
      <c r="L19" s="67"/>
      <c r="M19" s="49"/>
      <c r="N19" s="50"/>
      <c r="O19" s="51"/>
      <c r="P19" s="11"/>
      <c r="Q19" s="52"/>
      <c r="R19" s="49"/>
      <c r="S19" s="53"/>
      <c r="T19" s="54"/>
      <c r="U19" s="55"/>
      <c r="V19" s="18"/>
      <c r="W19" s="20"/>
      <c r="X19" s="22"/>
      <c r="Y19" s="23"/>
      <c r="Z19" s="24"/>
      <c r="AA19" s="25"/>
    </row>
    <row r="20" spans="1:27" s="17" customFormat="1" ht="18.75">
      <c r="A20" s="68" t="str">
        <f>'06月統合家計簿'!A10</f>
        <v>○○銀行　４</v>
      </c>
      <c r="B20" s="529">
        <f>'05月銀行口座入出金表'!L20</f>
        <v>0</v>
      </c>
      <c r="C20" s="69">
        <f>'06月カード利用明細表'!B50</f>
        <v>0</v>
      </c>
      <c r="D20" s="436" t="s">
        <v>53</v>
      </c>
      <c r="E20" s="437"/>
      <c r="F20" s="438"/>
      <c r="G20" s="439"/>
      <c r="H20" s="425"/>
      <c r="I20" s="440"/>
      <c r="J20" s="439"/>
      <c r="K20" s="441"/>
      <c r="L20" s="58">
        <f>B20-SUM(C20:C24)+SUM(F20:F24)-SUM(I20:I24)</f>
        <v>0</v>
      </c>
      <c r="M20" s="49"/>
      <c r="N20" s="50"/>
      <c r="O20" s="51"/>
      <c r="P20" s="11"/>
      <c r="Q20" s="52"/>
      <c r="R20" s="49"/>
      <c r="S20" s="53"/>
      <c r="T20" s="54"/>
      <c r="U20" s="55"/>
      <c r="V20" s="18"/>
      <c r="W20" s="20"/>
      <c r="X20" s="22"/>
      <c r="Y20" s="23"/>
      <c r="Z20" s="24"/>
      <c r="AA20" s="25"/>
    </row>
    <row r="21" spans="1:27" s="17" customFormat="1" ht="18.75">
      <c r="A21" s="60" t="s">
        <v>24</v>
      </c>
      <c r="B21" s="61"/>
      <c r="C21" s="420"/>
      <c r="D21" s="421"/>
      <c r="E21" s="422"/>
      <c r="F21" s="423"/>
      <c r="G21" s="424"/>
      <c r="H21" s="425"/>
      <c r="I21" s="426"/>
      <c r="J21" s="424"/>
      <c r="K21" s="427"/>
      <c r="L21" s="62"/>
      <c r="M21" s="49"/>
      <c r="N21" s="50"/>
      <c r="O21" s="51"/>
      <c r="P21" s="11"/>
      <c r="Q21" s="52"/>
      <c r="R21" s="49"/>
      <c r="S21" s="53"/>
      <c r="T21" s="54"/>
      <c r="U21" s="55"/>
      <c r="V21" s="18"/>
      <c r="W21" s="20"/>
      <c r="X21" s="22"/>
      <c r="Y21" s="23"/>
      <c r="Z21" s="24"/>
      <c r="AA21" s="25"/>
    </row>
    <row r="22" spans="1:27" s="17" customFormat="1" ht="18.75">
      <c r="A22" s="63">
        <f>SUM(C20:C24)</f>
        <v>0</v>
      </c>
      <c r="B22" s="61"/>
      <c r="C22" s="420"/>
      <c r="D22" s="421"/>
      <c r="E22" s="422"/>
      <c r="F22" s="423"/>
      <c r="G22" s="424"/>
      <c r="H22" s="425"/>
      <c r="I22" s="426"/>
      <c r="J22" s="424"/>
      <c r="K22" s="427"/>
      <c r="L22" s="62"/>
      <c r="M22" s="49"/>
      <c r="N22" s="50"/>
      <c r="O22" s="51"/>
      <c r="P22" s="11"/>
      <c r="Q22" s="52"/>
      <c r="R22" s="49"/>
      <c r="S22" s="53"/>
      <c r="T22" s="54"/>
      <c r="U22" s="55"/>
      <c r="V22" s="18"/>
      <c r="W22" s="20"/>
      <c r="X22" s="22"/>
      <c r="Y22" s="23"/>
      <c r="Z22" s="24"/>
      <c r="AA22" s="25"/>
    </row>
    <row r="23" spans="1:27" s="17" customFormat="1" ht="18.75">
      <c r="A23" s="64" t="s">
        <v>25</v>
      </c>
      <c r="B23" s="61"/>
      <c r="C23" s="420"/>
      <c r="D23" s="421"/>
      <c r="E23" s="422"/>
      <c r="F23" s="423"/>
      <c r="G23" s="424"/>
      <c r="H23" s="425"/>
      <c r="I23" s="426"/>
      <c r="J23" s="424"/>
      <c r="K23" s="427"/>
      <c r="L23" s="62"/>
      <c r="M23" s="49"/>
      <c r="N23" s="50"/>
      <c r="O23" s="51"/>
      <c r="P23" s="11"/>
      <c r="Q23" s="52"/>
      <c r="R23" s="49"/>
      <c r="S23" s="53"/>
      <c r="T23" s="54"/>
      <c r="U23" s="55"/>
      <c r="V23" s="18"/>
      <c r="W23" s="20"/>
      <c r="X23" s="22"/>
      <c r="Y23" s="23"/>
      <c r="Z23" s="24"/>
      <c r="AA23" s="25"/>
    </row>
    <row r="24" spans="1:27" s="17" customFormat="1" ht="19.5" thickBot="1">
      <c r="A24" s="65">
        <f>B20-SUM(C20:C24)</f>
        <v>0</v>
      </c>
      <c r="B24" s="188"/>
      <c r="C24" s="428"/>
      <c r="D24" s="429"/>
      <c r="E24" s="430"/>
      <c r="F24" s="431"/>
      <c r="G24" s="432"/>
      <c r="H24" s="433"/>
      <c r="I24" s="434"/>
      <c r="J24" s="432"/>
      <c r="K24" s="435"/>
      <c r="L24" s="67"/>
      <c r="M24" s="49"/>
      <c r="N24" s="50"/>
      <c r="O24" s="51"/>
      <c r="P24" s="11"/>
      <c r="Q24" s="52"/>
      <c r="R24" s="49"/>
      <c r="S24" s="53"/>
      <c r="T24" s="54"/>
      <c r="U24" s="55"/>
      <c r="V24" s="18"/>
      <c r="W24" s="20"/>
      <c r="X24" s="22"/>
      <c r="Y24" s="23"/>
      <c r="Z24" s="24"/>
      <c r="AA24" s="25"/>
    </row>
    <row r="25" spans="1:27" s="17" customFormat="1" ht="18.75">
      <c r="A25" s="68" t="str">
        <f>'06月統合家計簿'!A11</f>
        <v>○○銀行　５</v>
      </c>
      <c r="B25" s="529">
        <f>'05月銀行口座入出金表'!L25</f>
        <v>0</v>
      </c>
      <c r="C25" s="69">
        <f>'06月カード利用明細表'!B62</f>
        <v>0</v>
      </c>
      <c r="D25" s="436" t="s">
        <v>54</v>
      </c>
      <c r="E25" s="437"/>
      <c r="F25" s="438"/>
      <c r="G25" s="439"/>
      <c r="H25" s="425"/>
      <c r="I25" s="440"/>
      <c r="J25" s="439"/>
      <c r="K25" s="441"/>
      <c r="L25" s="58">
        <f>B25-SUM(C25:C29)+SUM(F25:F29)-SUM(I25:I29)</f>
        <v>0</v>
      </c>
      <c r="M25" s="49"/>
      <c r="N25" s="50"/>
      <c r="O25" s="51"/>
      <c r="P25" s="11"/>
      <c r="Q25" s="52"/>
      <c r="R25" s="49"/>
      <c r="S25" s="53"/>
      <c r="T25" s="54"/>
      <c r="U25" s="55"/>
      <c r="V25" s="18"/>
      <c r="W25" s="20"/>
      <c r="X25" s="22"/>
      <c r="Y25" s="23"/>
      <c r="Z25" s="24"/>
      <c r="AA25" s="25"/>
    </row>
    <row r="26" spans="1:27" s="17" customFormat="1" ht="18.75">
      <c r="A26" s="60" t="s">
        <v>24</v>
      </c>
      <c r="B26" s="61"/>
      <c r="C26" s="420"/>
      <c r="D26" s="421"/>
      <c r="E26" s="422"/>
      <c r="F26" s="423"/>
      <c r="G26" s="424"/>
      <c r="H26" s="425"/>
      <c r="I26" s="426"/>
      <c r="J26" s="424"/>
      <c r="K26" s="427"/>
      <c r="L26" s="62"/>
      <c r="M26" s="49"/>
      <c r="N26" s="50"/>
      <c r="O26" s="51"/>
      <c r="P26" s="11"/>
      <c r="Q26" s="52"/>
      <c r="R26" s="49"/>
      <c r="S26" s="53"/>
      <c r="T26" s="54"/>
      <c r="U26" s="55"/>
      <c r="V26" s="18"/>
      <c r="W26" s="20"/>
      <c r="X26" s="22"/>
      <c r="Y26" s="23"/>
      <c r="Z26" s="24"/>
      <c r="AA26" s="25"/>
    </row>
    <row r="27" spans="1:27" s="17" customFormat="1" ht="18.75">
      <c r="A27" s="63">
        <f>SUM(C25:C29)</f>
        <v>0</v>
      </c>
      <c r="B27" s="61"/>
      <c r="C27" s="420"/>
      <c r="D27" s="421"/>
      <c r="E27" s="422"/>
      <c r="F27" s="423"/>
      <c r="G27" s="424"/>
      <c r="H27" s="425"/>
      <c r="I27" s="426"/>
      <c r="J27" s="424"/>
      <c r="K27" s="427"/>
      <c r="L27" s="62"/>
      <c r="M27" s="49"/>
      <c r="N27" s="50"/>
      <c r="O27" s="51"/>
      <c r="P27" s="11"/>
      <c r="Q27" s="52"/>
      <c r="R27" s="49"/>
      <c r="S27" s="53"/>
      <c r="T27" s="54"/>
      <c r="U27" s="55"/>
      <c r="V27" s="18"/>
      <c r="W27" s="20"/>
      <c r="X27" s="22"/>
      <c r="Y27" s="23"/>
      <c r="Z27" s="24"/>
      <c r="AA27" s="25"/>
    </row>
    <row r="28" spans="1:27" s="17" customFormat="1" ht="18.75">
      <c r="A28" s="64" t="s">
        <v>25</v>
      </c>
      <c r="B28" s="61"/>
      <c r="C28" s="420"/>
      <c r="D28" s="421"/>
      <c r="E28" s="422"/>
      <c r="F28" s="423"/>
      <c r="G28" s="424"/>
      <c r="H28" s="425"/>
      <c r="I28" s="426"/>
      <c r="J28" s="424"/>
      <c r="K28" s="427"/>
      <c r="L28" s="62"/>
      <c r="M28" s="49"/>
      <c r="N28" s="50"/>
      <c r="O28" s="51"/>
      <c r="P28" s="11"/>
      <c r="Q28" s="52"/>
      <c r="R28" s="49"/>
      <c r="S28" s="53"/>
      <c r="T28" s="54"/>
      <c r="U28" s="55"/>
      <c r="V28" s="18"/>
      <c r="W28" s="20"/>
      <c r="X28" s="22"/>
      <c r="Y28" s="23"/>
      <c r="Z28" s="24"/>
      <c r="AA28" s="25"/>
    </row>
    <row r="29" spans="1:27" s="17" customFormat="1" ht="19.5" thickBot="1">
      <c r="A29" s="65">
        <f>B25-SUM(C25:C29)</f>
        <v>0</v>
      </c>
      <c r="B29" s="188"/>
      <c r="C29" s="428"/>
      <c r="D29" s="429"/>
      <c r="E29" s="430"/>
      <c r="F29" s="431"/>
      <c r="G29" s="432"/>
      <c r="H29" s="433"/>
      <c r="I29" s="434"/>
      <c r="J29" s="432"/>
      <c r="K29" s="435"/>
      <c r="L29" s="67"/>
      <c r="M29" s="49"/>
      <c r="N29" s="50"/>
      <c r="O29" s="51"/>
      <c r="P29" s="11"/>
      <c r="Q29" s="52"/>
      <c r="R29" s="49"/>
      <c r="S29" s="53"/>
      <c r="T29" s="54"/>
      <c r="U29" s="55"/>
      <c r="V29" s="18"/>
      <c r="W29" s="20"/>
      <c r="X29" s="22"/>
      <c r="Y29" s="23"/>
      <c r="Z29" s="24"/>
      <c r="AA29" s="25"/>
    </row>
    <row r="30" spans="1:27" s="17" customFormat="1" ht="18.75">
      <c r="A30" s="68" t="str">
        <f>'06月統合家計簿'!A12</f>
        <v>○○銀行　６</v>
      </c>
      <c r="B30" s="529">
        <f>'05月銀行口座入出金表'!L30</f>
        <v>0</v>
      </c>
      <c r="C30" s="69">
        <f>'06月カード利用明細表'!B74</f>
        <v>0</v>
      </c>
      <c r="D30" s="436" t="s">
        <v>55</v>
      </c>
      <c r="E30" s="437"/>
      <c r="F30" s="438"/>
      <c r="G30" s="439"/>
      <c r="H30" s="444"/>
      <c r="I30" s="440"/>
      <c r="J30" s="439"/>
      <c r="K30" s="441"/>
      <c r="L30" s="58">
        <f>B30-SUM(C30:C34)+SUM(F30:F34)-SUM(I30:I34)</f>
        <v>0</v>
      </c>
      <c r="M30" s="49"/>
      <c r="N30" s="50"/>
      <c r="O30" s="51"/>
      <c r="P30" s="11"/>
      <c r="Q30" s="52"/>
      <c r="R30" s="49"/>
      <c r="S30" s="53"/>
      <c r="T30" s="54"/>
      <c r="U30" s="55"/>
      <c r="V30" s="18"/>
      <c r="W30" s="20"/>
      <c r="X30" s="22"/>
      <c r="Y30" s="23"/>
      <c r="Z30" s="24"/>
      <c r="AA30" s="25"/>
    </row>
    <row r="31" spans="1:27" s="17" customFormat="1" ht="18.75">
      <c r="A31" s="60" t="s">
        <v>24</v>
      </c>
      <c r="B31" s="61"/>
      <c r="C31" s="420"/>
      <c r="D31" s="445"/>
      <c r="E31" s="422"/>
      <c r="F31" s="423"/>
      <c r="G31" s="424"/>
      <c r="H31" s="425"/>
      <c r="I31" s="426"/>
      <c r="J31" s="424"/>
      <c r="K31" s="427"/>
      <c r="L31" s="62"/>
      <c r="M31" s="49"/>
      <c r="N31" s="50"/>
      <c r="O31" s="51"/>
      <c r="P31" s="11"/>
      <c r="Q31" s="52"/>
      <c r="R31" s="49"/>
      <c r="S31" s="53"/>
      <c r="T31" s="54"/>
      <c r="U31" s="55"/>
      <c r="V31" s="18"/>
      <c r="W31" s="20"/>
      <c r="X31" s="22"/>
      <c r="Y31" s="23"/>
      <c r="Z31" s="24"/>
      <c r="AA31" s="25"/>
    </row>
    <row r="32" spans="1:27" s="17" customFormat="1" ht="18.75">
      <c r="A32" s="63">
        <f>SUM(C30:C34)</f>
        <v>0</v>
      </c>
      <c r="B32" s="61"/>
      <c r="C32" s="420"/>
      <c r="D32" s="421"/>
      <c r="E32" s="422"/>
      <c r="F32" s="423"/>
      <c r="G32" s="424"/>
      <c r="H32" s="425"/>
      <c r="I32" s="426"/>
      <c r="J32" s="424"/>
      <c r="K32" s="427"/>
      <c r="L32" s="62"/>
      <c r="M32" s="49"/>
      <c r="N32" s="50"/>
      <c r="O32" s="51"/>
      <c r="P32" s="11"/>
      <c r="Q32" s="52"/>
      <c r="R32" s="49"/>
      <c r="S32" s="53"/>
      <c r="T32" s="54"/>
      <c r="U32" s="55"/>
      <c r="V32" s="18"/>
      <c r="W32" s="20"/>
      <c r="X32" s="22"/>
      <c r="Y32" s="23"/>
      <c r="Z32" s="24"/>
      <c r="AA32" s="25"/>
    </row>
    <row r="33" spans="1:27" s="17" customFormat="1" ht="18.75">
      <c r="A33" s="64" t="s">
        <v>25</v>
      </c>
      <c r="B33" s="61"/>
      <c r="C33" s="420"/>
      <c r="D33" s="443"/>
      <c r="E33" s="422"/>
      <c r="F33" s="423"/>
      <c r="G33" s="424"/>
      <c r="H33" s="425"/>
      <c r="I33" s="426"/>
      <c r="J33" s="424"/>
      <c r="K33" s="427"/>
      <c r="L33" s="62"/>
      <c r="M33" s="49"/>
      <c r="N33" s="50"/>
      <c r="O33" s="51"/>
      <c r="P33" s="11"/>
      <c r="Q33" s="52"/>
      <c r="R33" s="49"/>
      <c r="S33" s="53"/>
      <c r="T33" s="54"/>
      <c r="U33" s="55"/>
      <c r="V33" s="18"/>
      <c r="W33" s="20"/>
      <c r="X33" s="22"/>
      <c r="Y33" s="23"/>
      <c r="Z33" s="24"/>
      <c r="AA33" s="25"/>
    </row>
    <row r="34" spans="1:27" s="17" customFormat="1" ht="19.5" thickBot="1">
      <c r="A34" s="65">
        <f>B30-SUM(C30:C34)</f>
        <v>0</v>
      </c>
      <c r="B34" s="188"/>
      <c r="C34" s="428"/>
      <c r="D34" s="443"/>
      <c r="E34" s="430"/>
      <c r="F34" s="431"/>
      <c r="G34" s="432"/>
      <c r="H34" s="433"/>
      <c r="I34" s="434"/>
      <c r="J34" s="432"/>
      <c r="K34" s="435"/>
      <c r="L34" s="67"/>
      <c r="M34" s="49"/>
      <c r="N34" s="50"/>
      <c r="O34" s="51"/>
      <c r="P34" s="11"/>
      <c r="Q34" s="52"/>
      <c r="R34" s="49"/>
      <c r="S34" s="53"/>
      <c r="T34" s="54"/>
      <c r="U34" s="55"/>
      <c r="V34" s="18"/>
      <c r="W34" s="20"/>
      <c r="X34" s="22"/>
      <c r="Y34" s="23"/>
      <c r="Z34" s="24"/>
      <c r="AA34" s="25"/>
    </row>
    <row r="35" spans="1:27" s="17" customFormat="1" ht="18.75">
      <c r="A35" s="68" t="str">
        <f>'06月統合家計簿'!A13</f>
        <v>○○銀行　７</v>
      </c>
      <c r="B35" s="529">
        <f>'05月銀行口座入出金表'!L35</f>
        <v>0</v>
      </c>
      <c r="C35" s="69">
        <f>'06月カード利用明細表'!B86</f>
        <v>0</v>
      </c>
      <c r="D35" s="436" t="s">
        <v>56</v>
      </c>
      <c r="E35" s="437"/>
      <c r="F35" s="438"/>
      <c r="G35" s="439"/>
      <c r="H35" s="444"/>
      <c r="I35" s="440"/>
      <c r="J35" s="439"/>
      <c r="K35" s="441"/>
      <c r="L35" s="58">
        <f>B35-SUM(C35:C39)+SUM(F35:F39)-SUM(I35:I39)</f>
        <v>0</v>
      </c>
      <c r="M35" s="49"/>
      <c r="N35" s="50"/>
      <c r="O35" s="51"/>
      <c r="P35" s="11"/>
      <c r="Q35" s="52"/>
      <c r="R35" s="49"/>
      <c r="S35" s="53"/>
      <c r="T35" s="54"/>
      <c r="U35" s="55"/>
      <c r="V35" s="18"/>
      <c r="W35" s="20"/>
      <c r="X35" s="22"/>
      <c r="Y35" s="23"/>
      <c r="Z35" s="24"/>
      <c r="AA35" s="25"/>
    </row>
    <row r="36" spans="1:27" s="17" customFormat="1" ht="18.75">
      <c r="A36" s="60" t="s">
        <v>24</v>
      </c>
      <c r="B36" s="61"/>
      <c r="C36" s="420"/>
      <c r="D36" s="442"/>
      <c r="E36" s="422"/>
      <c r="F36" s="423"/>
      <c r="G36" s="424"/>
      <c r="H36" s="425"/>
      <c r="I36" s="426"/>
      <c r="J36" s="424"/>
      <c r="K36" s="427"/>
      <c r="L36" s="62"/>
      <c r="M36" s="49"/>
      <c r="N36" s="50"/>
      <c r="O36" s="51"/>
      <c r="P36" s="11"/>
      <c r="Q36" s="52"/>
      <c r="R36" s="49"/>
      <c r="S36" s="53"/>
      <c r="T36" s="54"/>
      <c r="U36" s="55"/>
      <c r="V36" s="18"/>
      <c r="W36" s="20"/>
      <c r="X36" s="22"/>
      <c r="Y36" s="23"/>
      <c r="Z36" s="24"/>
      <c r="AA36" s="25"/>
    </row>
    <row r="37" spans="1:27" s="17" customFormat="1" ht="18.75">
      <c r="A37" s="63">
        <f>SUM(C35:C39)</f>
        <v>0</v>
      </c>
      <c r="B37" s="61"/>
      <c r="C37" s="420"/>
      <c r="D37" s="421"/>
      <c r="E37" s="422"/>
      <c r="F37" s="423"/>
      <c r="G37" s="424"/>
      <c r="H37" s="425"/>
      <c r="I37" s="426"/>
      <c r="J37" s="424"/>
      <c r="K37" s="427"/>
      <c r="L37" s="62"/>
      <c r="M37" s="49"/>
      <c r="N37" s="50"/>
      <c r="O37" s="51"/>
      <c r="P37" s="11"/>
      <c r="Q37" s="52"/>
      <c r="R37" s="49"/>
      <c r="S37" s="53"/>
      <c r="T37" s="54"/>
      <c r="U37" s="55"/>
      <c r="V37" s="18"/>
      <c r="W37" s="20"/>
      <c r="X37" s="22"/>
      <c r="Y37" s="23"/>
      <c r="Z37" s="24"/>
      <c r="AA37" s="25"/>
    </row>
    <row r="38" spans="1:27" s="17" customFormat="1" ht="18.75">
      <c r="A38" s="64" t="s">
        <v>25</v>
      </c>
      <c r="B38" s="61"/>
      <c r="C38" s="420"/>
      <c r="D38" s="443"/>
      <c r="E38" s="422"/>
      <c r="F38" s="423"/>
      <c r="G38" s="424"/>
      <c r="H38" s="425"/>
      <c r="I38" s="426"/>
      <c r="J38" s="424"/>
      <c r="K38" s="427"/>
      <c r="L38" s="62"/>
      <c r="M38" s="49"/>
      <c r="N38" s="50"/>
      <c r="O38" s="51"/>
      <c r="P38" s="11"/>
      <c r="Q38" s="52"/>
      <c r="R38" s="49"/>
      <c r="S38" s="53"/>
      <c r="T38" s="54"/>
      <c r="U38" s="55"/>
      <c r="V38" s="18"/>
      <c r="W38" s="20"/>
      <c r="X38" s="22"/>
      <c r="Y38" s="23"/>
      <c r="Z38" s="24"/>
      <c r="AA38" s="25"/>
    </row>
    <row r="39" spans="1:27" s="17" customFormat="1" ht="19.5" thickBot="1">
      <c r="A39" s="65">
        <f>B35-SUM(C35:C39)</f>
        <v>0</v>
      </c>
      <c r="B39" s="188"/>
      <c r="C39" s="428"/>
      <c r="D39" s="443"/>
      <c r="E39" s="430"/>
      <c r="F39" s="431"/>
      <c r="G39" s="432"/>
      <c r="H39" s="433"/>
      <c r="I39" s="434"/>
      <c r="J39" s="432"/>
      <c r="K39" s="435"/>
      <c r="L39" s="67"/>
      <c r="M39" s="49"/>
      <c r="N39" s="50"/>
      <c r="O39" s="51"/>
      <c r="P39" s="11"/>
      <c r="Q39" s="52"/>
      <c r="R39" s="49"/>
      <c r="S39" s="53"/>
      <c r="T39" s="54"/>
      <c r="U39" s="55"/>
      <c r="V39" s="18"/>
      <c r="W39" s="20"/>
      <c r="X39" s="22"/>
      <c r="Y39" s="23"/>
      <c r="Z39" s="24"/>
      <c r="AA39" s="25"/>
    </row>
    <row r="40" spans="1:27" s="17" customFormat="1" ht="18.75">
      <c r="A40" s="68" t="str">
        <f>'06月統合家計簿'!A14</f>
        <v>○○銀行　８</v>
      </c>
      <c r="B40" s="529">
        <f>'05月銀行口座入出金表'!L40</f>
        <v>0</v>
      </c>
      <c r="C40" s="69">
        <f>'06月カード利用明細表'!B98</f>
        <v>0</v>
      </c>
      <c r="D40" s="436" t="s">
        <v>223</v>
      </c>
      <c r="E40" s="437"/>
      <c r="F40" s="438"/>
      <c r="G40" s="439"/>
      <c r="H40" s="425"/>
      <c r="I40" s="440"/>
      <c r="J40" s="439"/>
      <c r="K40" s="441"/>
      <c r="L40" s="58">
        <f>B40-SUM(C40:C44)+SUM(F40:F44)-SUM(I40:I44)</f>
        <v>0</v>
      </c>
      <c r="M40" s="49"/>
      <c r="N40" s="50"/>
      <c r="O40" s="51"/>
      <c r="P40" s="11"/>
      <c r="Q40" s="52"/>
      <c r="R40" s="49"/>
      <c r="S40" s="53"/>
      <c r="T40" s="54"/>
      <c r="U40" s="55"/>
      <c r="V40" s="18"/>
      <c r="W40" s="20"/>
      <c r="X40" s="22"/>
      <c r="Y40" s="23"/>
      <c r="Z40" s="24"/>
      <c r="AA40" s="25"/>
    </row>
    <row r="41" spans="1:27" s="17" customFormat="1" ht="18.75">
      <c r="A41" s="60" t="s">
        <v>24</v>
      </c>
      <c r="B41" s="61"/>
      <c r="C41" s="420"/>
      <c r="D41" s="442"/>
      <c r="E41" s="422"/>
      <c r="F41" s="423"/>
      <c r="G41" s="424"/>
      <c r="H41" s="425"/>
      <c r="I41" s="426"/>
      <c r="J41" s="424"/>
      <c r="K41" s="427"/>
      <c r="L41" s="62"/>
      <c r="M41" s="49"/>
      <c r="N41" s="50"/>
      <c r="O41" s="51"/>
      <c r="P41" s="11"/>
      <c r="Q41" s="52"/>
      <c r="R41" s="49"/>
      <c r="S41" s="53"/>
      <c r="T41" s="54"/>
      <c r="U41" s="55"/>
      <c r="V41" s="18"/>
      <c r="W41" s="20"/>
      <c r="X41" s="22"/>
      <c r="Y41" s="23"/>
      <c r="Z41" s="24"/>
      <c r="AA41" s="25"/>
    </row>
    <row r="42" spans="1:27" s="17" customFormat="1" ht="18.75">
      <c r="A42" s="63">
        <f>SUM(C40:C44)</f>
        <v>0</v>
      </c>
      <c r="B42" s="61"/>
      <c r="C42" s="420"/>
      <c r="D42" s="421"/>
      <c r="E42" s="422"/>
      <c r="F42" s="423"/>
      <c r="G42" s="424"/>
      <c r="H42" s="425"/>
      <c r="I42" s="426"/>
      <c r="J42" s="424"/>
      <c r="K42" s="427"/>
      <c r="L42" s="62"/>
      <c r="M42" s="49"/>
      <c r="N42" s="50"/>
      <c r="O42" s="51"/>
      <c r="P42" s="11"/>
      <c r="Q42" s="52"/>
      <c r="R42" s="49"/>
      <c r="S42" s="53"/>
      <c r="T42" s="54"/>
      <c r="U42" s="55"/>
      <c r="V42" s="18"/>
      <c r="W42" s="20"/>
      <c r="X42" s="22"/>
      <c r="Y42" s="23"/>
      <c r="Z42" s="24"/>
      <c r="AA42" s="25"/>
    </row>
    <row r="43" spans="1:27" s="17" customFormat="1" ht="18.75">
      <c r="A43" s="64" t="s">
        <v>25</v>
      </c>
      <c r="B43" s="61"/>
      <c r="C43" s="420"/>
      <c r="D43" s="443"/>
      <c r="E43" s="422"/>
      <c r="F43" s="423"/>
      <c r="G43" s="424"/>
      <c r="H43" s="425"/>
      <c r="I43" s="426"/>
      <c r="J43" s="424"/>
      <c r="K43" s="427"/>
      <c r="L43" s="62"/>
      <c r="M43" s="49"/>
      <c r="N43" s="50"/>
      <c r="O43" s="51"/>
      <c r="P43" s="11"/>
      <c r="Q43" s="52"/>
      <c r="R43" s="49"/>
      <c r="S43" s="53"/>
      <c r="T43" s="54"/>
      <c r="U43" s="55"/>
      <c r="V43" s="18"/>
      <c r="W43" s="20"/>
      <c r="X43" s="22"/>
      <c r="Y43" s="23"/>
      <c r="Z43" s="24"/>
      <c r="AA43" s="25"/>
    </row>
    <row r="44" spans="1:27" s="17" customFormat="1" ht="19.5" thickBot="1">
      <c r="A44" s="65">
        <f>B40-SUM(C40:C44)</f>
        <v>0</v>
      </c>
      <c r="B44" s="188"/>
      <c r="C44" s="428"/>
      <c r="D44" s="443"/>
      <c r="E44" s="430"/>
      <c r="F44" s="431"/>
      <c r="G44" s="432"/>
      <c r="H44" s="433"/>
      <c r="I44" s="434"/>
      <c r="J44" s="432"/>
      <c r="K44" s="435"/>
      <c r="L44" s="67"/>
      <c r="M44" s="49"/>
      <c r="N44" s="50"/>
      <c r="O44" s="51"/>
      <c r="P44" s="11"/>
      <c r="Q44" s="52"/>
      <c r="R44" s="49"/>
      <c r="S44" s="53"/>
      <c r="T44" s="54"/>
      <c r="U44" s="55"/>
      <c r="V44" s="18"/>
      <c r="W44" s="20"/>
      <c r="X44" s="22"/>
      <c r="Y44" s="23"/>
      <c r="Z44" s="24"/>
      <c r="AA44" s="25"/>
    </row>
    <row r="45" spans="1:27" s="17" customFormat="1" ht="18.75">
      <c r="A45" s="68" t="str">
        <f>'06月統合家計簿'!A15</f>
        <v>○○銀行　９</v>
      </c>
      <c r="B45" s="529">
        <f>'05月銀行口座入出金表'!L45</f>
        <v>0</v>
      </c>
      <c r="C45" s="69">
        <f>'06月カード利用明細表'!B110</f>
        <v>0</v>
      </c>
      <c r="D45" s="436" t="s">
        <v>224</v>
      </c>
      <c r="E45" s="437"/>
      <c r="F45" s="438"/>
      <c r="G45" s="439"/>
      <c r="H45" s="425"/>
      <c r="I45" s="440"/>
      <c r="J45" s="439"/>
      <c r="K45" s="441"/>
      <c r="L45" s="58">
        <f>B45-SUM(C45:C49)+SUM(F45:F49)-SUM(I45:I49)</f>
        <v>0</v>
      </c>
      <c r="M45" s="49"/>
      <c r="N45" s="50"/>
      <c r="O45" s="51"/>
      <c r="P45" s="11"/>
      <c r="Q45" s="52"/>
      <c r="R45" s="49"/>
      <c r="S45" s="53"/>
      <c r="T45" s="54"/>
      <c r="U45" s="55"/>
      <c r="V45" s="18"/>
      <c r="W45" s="20"/>
      <c r="X45" s="22"/>
      <c r="Y45" s="23"/>
      <c r="Z45" s="24"/>
      <c r="AA45" s="25"/>
    </row>
    <row r="46" spans="1:27" s="17" customFormat="1" ht="18.75">
      <c r="A46" s="60" t="s">
        <v>24</v>
      </c>
      <c r="B46" s="61"/>
      <c r="C46" s="420"/>
      <c r="D46" s="421"/>
      <c r="E46" s="422"/>
      <c r="F46" s="423"/>
      <c r="G46" s="424"/>
      <c r="H46" s="425"/>
      <c r="I46" s="426"/>
      <c r="J46" s="424"/>
      <c r="K46" s="427"/>
      <c r="L46" s="62"/>
      <c r="M46" s="49"/>
      <c r="N46" s="50"/>
      <c r="O46" s="51"/>
      <c r="P46" s="11"/>
      <c r="Q46" s="52"/>
      <c r="R46" s="49"/>
      <c r="S46" s="53"/>
      <c r="T46" s="54"/>
      <c r="U46" s="55"/>
      <c r="V46" s="18"/>
      <c r="W46" s="20"/>
      <c r="X46" s="22"/>
      <c r="Y46" s="23"/>
      <c r="Z46" s="24"/>
      <c r="AA46" s="25"/>
    </row>
    <row r="47" spans="1:27" s="17" customFormat="1" ht="18.75">
      <c r="A47" s="63">
        <f>SUM(C45:C49)</f>
        <v>0</v>
      </c>
      <c r="B47" s="61"/>
      <c r="C47" s="420"/>
      <c r="D47" s="421"/>
      <c r="E47" s="422"/>
      <c r="F47" s="423"/>
      <c r="G47" s="424"/>
      <c r="H47" s="425"/>
      <c r="I47" s="426"/>
      <c r="J47" s="424"/>
      <c r="K47" s="427"/>
      <c r="L47" s="62"/>
      <c r="M47" s="49"/>
      <c r="N47" s="50"/>
      <c r="O47" s="51"/>
      <c r="P47" s="11"/>
      <c r="Q47" s="52"/>
      <c r="R47" s="49"/>
      <c r="S47" s="53"/>
      <c r="T47" s="54"/>
      <c r="U47" s="55"/>
      <c r="V47" s="18"/>
      <c r="W47" s="20"/>
      <c r="X47" s="22"/>
      <c r="Y47" s="23"/>
      <c r="Z47" s="24"/>
      <c r="AA47" s="25"/>
    </row>
    <row r="48" spans="1:27" s="17" customFormat="1" ht="18.75">
      <c r="A48" s="64" t="s">
        <v>25</v>
      </c>
      <c r="B48" s="61"/>
      <c r="C48" s="420"/>
      <c r="D48" s="421"/>
      <c r="E48" s="422"/>
      <c r="F48" s="423"/>
      <c r="G48" s="424"/>
      <c r="H48" s="425"/>
      <c r="I48" s="426"/>
      <c r="J48" s="424"/>
      <c r="K48" s="427"/>
      <c r="L48" s="62"/>
      <c r="M48" s="49"/>
      <c r="N48" s="50"/>
      <c r="O48" s="51"/>
      <c r="P48" s="11"/>
      <c r="Q48" s="52"/>
      <c r="R48" s="49"/>
      <c r="S48" s="53"/>
      <c r="T48" s="54"/>
      <c r="U48" s="55"/>
      <c r="V48" s="18"/>
      <c r="W48" s="20"/>
      <c r="X48" s="22"/>
      <c r="Y48" s="23"/>
      <c r="Z48" s="24"/>
      <c r="AA48" s="25"/>
    </row>
    <row r="49" spans="1:28" ht="19.5" thickBot="1">
      <c r="A49" s="65">
        <f>B45-SUM(C45:C49)</f>
        <v>0</v>
      </c>
      <c r="B49" s="188"/>
      <c r="C49" s="428"/>
      <c r="D49" s="429"/>
      <c r="E49" s="430"/>
      <c r="F49" s="431"/>
      <c r="G49" s="432"/>
      <c r="H49" s="433"/>
      <c r="I49" s="434"/>
      <c r="J49" s="432"/>
      <c r="K49" s="435"/>
      <c r="L49" s="67"/>
      <c r="M49" s="49"/>
      <c r="N49" s="50"/>
      <c r="O49" s="51"/>
      <c r="Q49" s="52"/>
      <c r="R49" s="49"/>
      <c r="S49" s="53"/>
      <c r="T49" s="54"/>
      <c r="U49" s="55"/>
      <c r="AB49" s="17"/>
    </row>
    <row r="50" spans="1:28" ht="18.75">
      <c r="A50" s="68" t="str">
        <f>'06月統合家計簿'!A16</f>
        <v>○○銀行　１０</v>
      </c>
      <c r="B50" s="529">
        <f>'05月銀行口座入出金表'!L50</f>
        <v>0</v>
      </c>
      <c r="C50" s="69">
        <f>'06月カード利用明細表'!B122</f>
        <v>0</v>
      </c>
      <c r="D50" s="436" t="s">
        <v>225</v>
      </c>
      <c r="E50" s="437"/>
      <c r="F50" s="438"/>
      <c r="G50" s="439"/>
      <c r="H50" s="425"/>
      <c r="I50" s="440"/>
      <c r="J50" s="439"/>
      <c r="K50" s="441"/>
      <c r="L50" s="58">
        <f>B50-SUM(C50:C54)+SUM(F50:F54)-SUM(I50:I54)</f>
        <v>0</v>
      </c>
      <c r="M50" s="49"/>
      <c r="N50" s="50"/>
      <c r="O50" s="51"/>
      <c r="Q50" s="52"/>
      <c r="R50" s="49"/>
      <c r="S50" s="53"/>
      <c r="T50" s="54"/>
      <c r="U50" s="55"/>
      <c r="AB50" s="17"/>
    </row>
    <row r="51" spans="1:28" ht="18.75">
      <c r="A51" s="60" t="s">
        <v>24</v>
      </c>
      <c r="B51" s="61"/>
      <c r="C51" s="420"/>
      <c r="D51" s="421"/>
      <c r="E51" s="422"/>
      <c r="F51" s="423"/>
      <c r="G51" s="424"/>
      <c r="H51" s="425"/>
      <c r="I51" s="426"/>
      <c r="J51" s="424"/>
      <c r="K51" s="427"/>
      <c r="L51" s="62"/>
      <c r="M51" s="49"/>
      <c r="N51" s="50"/>
      <c r="O51" s="51"/>
      <c r="Q51" s="52"/>
      <c r="R51" s="49"/>
      <c r="S51" s="53"/>
      <c r="T51" s="54"/>
      <c r="U51" s="55"/>
      <c r="AB51" s="17"/>
    </row>
    <row r="52" spans="1:28" ht="18.75">
      <c r="A52" s="63">
        <f>SUM(C50:C54)</f>
        <v>0</v>
      </c>
      <c r="B52" s="61"/>
      <c r="C52" s="420"/>
      <c r="D52" s="421"/>
      <c r="E52" s="422"/>
      <c r="F52" s="423"/>
      <c r="G52" s="424"/>
      <c r="H52" s="425"/>
      <c r="I52" s="426"/>
      <c r="J52" s="424"/>
      <c r="K52" s="427"/>
      <c r="L52" s="62"/>
      <c r="M52" s="49"/>
      <c r="N52" s="50"/>
      <c r="O52" s="51"/>
      <c r="Q52" s="52"/>
      <c r="R52" s="49"/>
      <c r="S52" s="53"/>
      <c r="T52" s="54"/>
      <c r="U52" s="55"/>
      <c r="AB52" s="17"/>
    </row>
    <row r="53" spans="1:28" ht="18.75">
      <c r="A53" s="64" t="s">
        <v>25</v>
      </c>
      <c r="B53" s="61"/>
      <c r="C53" s="420"/>
      <c r="D53" s="421"/>
      <c r="E53" s="422"/>
      <c r="F53" s="423"/>
      <c r="G53" s="424"/>
      <c r="H53" s="425"/>
      <c r="I53" s="426"/>
      <c r="J53" s="424"/>
      <c r="K53" s="427"/>
      <c r="L53" s="62"/>
      <c r="M53" s="49"/>
      <c r="N53" s="50"/>
      <c r="O53" s="51"/>
      <c r="Q53" s="52"/>
      <c r="R53" s="49"/>
      <c r="S53" s="53"/>
      <c r="T53" s="54"/>
      <c r="U53" s="55"/>
      <c r="AB53" s="17"/>
    </row>
    <row r="54" spans="1:28" ht="19.5" thickBot="1">
      <c r="A54" s="65">
        <f>B50-SUM(C50:C54)</f>
        <v>0</v>
      </c>
      <c r="B54" s="188"/>
      <c r="C54" s="428"/>
      <c r="D54" s="429"/>
      <c r="E54" s="430"/>
      <c r="F54" s="431"/>
      <c r="G54" s="432"/>
      <c r="H54" s="433"/>
      <c r="I54" s="434"/>
      <c r="J54" s="432"/>
      <c r="K54" s="435"/>
      <c r="L54" s="67"/>
      <c r="M54" s="49"/>
      <c r="N54" s="50"/>
      <c r="O54" s="51"/>
      <c r="Q54" s="52"/>
      <c r="R54" s="49"/>
      <c r="S54" s="53"/>
      <c r="T54" s="54"/>
      <c r="U54" s="55"/>
      <c r="AB54" s="17"/>
    </row>
    <row r="55" spans="1:30" s="79" customFormat="1" ht="24" customHeight="1" thickBot="1">
      <c r="A55" s="70" t="s">
        <v>26</v>
      </c>
      <c r="B55" s="529">
        <f>'05月現金入出金表'!G37</f>
        <v>0</v>
      </c>
      <c r="C55" s="71"/>
      <c r="D55" s="72"/>
      <c r="E55" s="73"/>
      <c r="F55" s="74"/>
      <c r="G55" s="75"/>
      <c r="H55" s="76"/>
      <c r="I55" s="74"/>
      <c r="J55" s="75" t="s">
        <v>27</v>
      </c>
      <c r="K55" s="76"/>
      <c r="L55" s="270">
        <f>'06月現金入出金表'!G37</f>
        <v>0</v>
      </c>
      <c r="M55" s="49"/>
      <c r="N55" s="50"/>
      <c r="O55" s="78"/>
      <c r="Q55" s="80"/>
      <c r="R55" s="49"/>
      <c r="S55" s="53"/>
      <c r="T55" s="81"/>
      <c r="U55" s="82"/>
      <c r="V55" s="83"/>
      <c r="W55" s="84"/>
      <c r="X55" s="85"/>
      <c r="Y55" s="86"/>
      <c r="Z55" s="87"/>
      <c r="AA55" s="88"/>
      <c r="AB55" s="89"/>
      <c r="AC55" s="89"/>
      <c r="AD55" s="89"/>
    </row>
    <row r="56" spans="1:30" s="105" customFormat="1" ht="39" customHeight="1" thickBot="1">
      <c r="A56" s="90" t="s">
        <v>28</v>
      </c>
      <c r="B56" s="91">
        <f>SUM(B5:B55)</f>
        <v>0</v>
      </c>
      <c r="C56" s="92">
        <f>SUM(C5:C55)</f>
        <v>0</v>
      </c>
      <c r="D56" s="93"/>
      <c r="E56" s="94"/>
      <c r="F56" s="95"/>
      <c r="G56" s="96"/>
      <c r="H56" s="97"/>
      <c r="I56" s="98"/>
      <c r="J56" s="99"/>
      <c r="K56" s="100"/>
      <c r="L56" s="101">
        <f>SUM(L5:L55)</f>
        <v>0</v>
      </c>
      <c r="M56" s="102"/>
      <c r="N56" s="103"/>
      <c r="O56" s="104"/>
      <c r="Q56" s="106"/>
      <c r="R56" s="102"/>
      <c r="S56" s="107"/>
      <c r="T56" s="108"/>
      <c r="U56" s="109"/>
      <c r="V56" s="110"/>
      <c r="W56" s="111"/>
      <c r="X56" s="112"/>
      <c r="Y56" s="113"/>
      <c r="Z56" s="114"/>
      <c r="AA56" s="115"/>
      <c r="AB56" s="116"/>
      <c r="AC56" s="116"/>
      <c r="AD56" s="116"/>
    </row>
    <row r="57" spans="2:28" ht="22.5" customHeight="1" thickTop="1">
      <c r="B57" s="117"/>
      <c r="F57" s="118"/>
      <c r="G57" s="119"/>
      <c r="H57" s="120"/>
      <c r="J57" s="32"/>
      <c r="L57" s="121"/>
      <c r="M57" s="49"/>
      <c r="N57" s="50"/>
      <c r="O57" s="51"/>
      <c r="Q57" s="52"/>
      <c r="R57" s="49"/>
      <c r="S57" s="53"/>
      <c r="T57" s="54"/>
      <c r="U57" s="55"/>
      <c r="AB57" s="17"/>
    </row>
  </sheetData>
  <sheetProtection sheet="1" objects="1" scenarios="1"/>
  <mergeCells count="2">
    <mergeCell ref="A1:L1"/>
    <mergeCell ref="A2:L2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6F2FC"/>
  </sheetPr>
  <dimension ref="A1:C125"/>
  <sheetViews>
    <sheetView zoomScalePageLayoutView="0" workbookViewId="0" topLeftCell="A1">
      <pane ySplit="3" topLeftCell="A4" activePane="bottomLeft" state="frozen"/>
      <selection pane="topLeft" activeCell="A9" sqref="A9"/>
      <selection pane="bottomLeft" activeCell="A1" sqref="A1:C1"/>
    </sheetView>
  </sheetViews>
  <sheetFormatPr defaultColWidth="9.140625" defaultRowHeight="15"/>
  <cols>
    <col min="1" max="1" width="88.421875" style="124" customWidth="1"/>
    <col min="2" max="2" width="13.8515625" style="135" customWidth="1"/>
    <col min="3" max="3" width="10.8515625" style="136" customWidth="1"/>
    <col min="4" max="16384" width="9.00390625" style="124" customWidth="1"/>
  </cols>
  <sheetData>
    <row r="1" spans="1:3" ht="63" customHeight="1">
      <c r="A1" s="1303" t="s">
        <v>105</v>
      </c>
      <c r="B1" s="1303"/>
      <c r="C1" s="1303"/>
    </row>
    <row r="2" spans="1:3" s="125" customFormat="1" ht="18" customHeight="1">
      <c r="A2" s="1304" t="s">
        <v>10</v>
      </c>
      <c r="B2" s="1304"/>
      <c r="C2" s="1304"/>
    </row>
    <row r="3" spans="1:3" s="125" customFormat="1" ht="18" customHeight="1">
      <c r="A3" s="289"/>
      <c r="B3" s="1305">
        <f ca="1">NOW()</f>
        <v>44276.03434050926</v>
      </c>
      <c r="C3" s="1305"/>
    </row>
    <row r="4" spans="1:3" s="127" customFormat="1" ht="33" customHeight="1">
      <c r="A4" s="953" t="str">
        <f>'03月カード利用明細表'!A4</f>
        <v>〇〇カード１</v>
      </c>
      <c r="B4" s="952" t="str">
        <f>'03月カード利用明細表'!B4</f>
        <v>引落口座：〇〇銀行</v>
      </c>
      <c r="C4" s="950"/>
    </row>
    <row r="5" spans="1:3" s="127" customFormat="1" ht="18" customHeight="1">
      <c r="A5" s="932" t="str">
        <f>'03月カード利用明細表'!A5</f>
        <v>前々月１６日～前月１５日までの使用分 　　今月10日支払</v>
      </c>
      <c r="B5" s="951"/>
      <c r="C5" s="951"/>
    </row>
    <row r="6" spans="1:3" s="131" customFormat="1" ht="21" customHeight="1">
      <c r="A6" s="128" t="s">
        <v>30</v>
      </c>
      <c r="B6" s="129" t="s">
        <v>31</v>
      </c>
      <c r="C6" s="130" t="s">
        <v>32</v>
      </c>
    </row>
    <row r="7" spans="1:3" ht="21" customHeight="1">
      <c r="A7" s="975"/>
      <c r="B7" s="976"/>
      <c r="C7" s="977"/>
    </row>
    <row r="8" spans="1:3" ht="21" customHeight="1">
      <c r="A8" s="978"/>
      <c r="B8" s="979"/>
      <c r="C8" s="980"/>
    </row>
    <row r="9" spans="1:3" ht="21" customHeight="1">
      <c r="A9" s="978"/>
      <c r="B9" s="979"/>
      <c r="C9" s="980"/>
    </row>
    <row r="10" spans="1:3" ht="21" customHeight="1">
      <c r="A10" s="978"/>
      <c r="B10" s="979"/>
      <c r="C10" s="981"/>
    </row>
    <row r="11" spans="1:3" ht="21" customHeight="1">
      <c r="A11" s="978"/>
      <c r="B11" s="979"/>
      <c r="C11" s="981"/>
    </row>
    <row r="12" spans="1:3" ht="21" customHeight="1">
      <c r="A12" s="978"/>
      <c r="B12" s="979"/>
      <c r="C12" s="981"/>
    </row>
    <row r="13" spans="1:3" ht="21" customHeight="1">
      <c r="A13" s="982"/>
      <c r="B13" s="983"/>
      <c r="C13" s="984"/>
    </row>
    <row r="14" spans="1:3" ht="21" customHeight="1">
      <c r="A14" s="132" t="s">
        <v>106</v>
      </c>
      <c r="B14" s="133">
        <f>SUM(B7:B13)</f>
        <v>0</v>
      </c>
      <c r="C14" s="134"/>
    </row>
    <row r="15" ht="16.5" customHeight="1"/>
    <row r="16" spans="1:3" s="127" customFormat="1" ht="33" customHeight="1">
      <c r="A16" s="953" t="str">
        <f>'03月カード利用明細表'!A16</f>
        <v>〇〇カード２</v>
      </c>
      <c r="B16" s="952" t="str">
        <f>'03月カード利用明細表'!B16</f>
        <v>引落口座：〇〇銀行</v>
      </c>
      <c r="C16" s="950"/>
    </row>
    <row r="17" spans="1:3" s="127" customFormat="1" ht="18" customHeight="1">
      <c r="A17" s="932" t="str">
        <f>'03月カード利用明細表'!A17</f>
        <v>前々月１６日～前月１５日までの使用分 　　今月10日支払</v>
      </c>
      <c r="B17" s="951"/>
      <c r="C17" s="951"/>
    </row>
    <row r="18" spans="1:3" s="131" customFormat="1" ht="21" customHeight="1">
      <c r="A18" s="128" t="s">
        <v>30</v>
      </c>
      <c r="B18" s="129" t="s">
        <v>31</v>
      </c>
      <c r="C18" s="130" t="s">
        <v>32</v>
      </c>
    </row>
    <row r="19" spans="1:3" ht="21" customHeight="1">
      <c r="A19" s="975"/>
      <c r="B19" s="976"/>
      <c r="C19" s="977"/>
    </row>
    <row r="20" spans="1:3" ht="21" customHeight="1">
      <c r="A20" s="978"/>
      <c r="B20" s="979"/>
      <c r="C20" s="980"/>
    </row>
    <row r="21" spans="1:3" ht="21" customHeight="1">
      <c r="A21" s="978"/>
      <c r="B21" s="979"/>
      <c r="C21" s="980"/>
    </row>
    <row r="22" spans="1:3" ht="21" customHeight="1">
      <c r="A22" s="978"/>
      <c r="B22" s="979"/>
      <c r="C22" s="981"/>
    </row>
    <row r="23" spans="1:3" ht="21" customHeight="1">
      <c r="A23" s="978"/>
      <c r="B23" s="979"/>
      <c r="C23" s="981"/>
    </row>
    <row r="24" spans="1:3" ht="21" customHeight="1">
      <c r="A24" s="978"/>
      <c r="B24" s="979"/>
      <c r="C24" s="981"/>
    </row>
    <row r="25" spans="1:3" ht="21" customHeight="1">
      <c r="A25" s="982"/>
      <c r="B25" s="983"/>
      <c r="C25" s="984"/>
    </row>
    <row r="26" spans="1:3" ht="21" customHeight="1">
      <c r="A26" s="132" t="s">
        <v>106</v>
      </c>
      <c r="B26" s="133">
        <f>SUM(B19:B25)</f>
        <v>0</v>
      </c>
      <c r="C26" s="134"/>
    </row>
    <row r="27" ht="16.5" customHeight="1"/>
    <row r="28" spans="1:3" s="127" customFormat="1" ht="33" customHeight="1">
      <c r="A28" s="953" t="str">
        <f>'03月カード利用明細表'!A28</f>
        <v>〇〇カード３</v>
      </c>
      <c r="B28" s="952" t="str">
        <f>'03月カード利用明細表'!B28</f>
        <v>引落口座：〇〇銀行</v>
      </c>
      <c r="C28" s="950"/>
    </row>
    <row r="29" spans="1:3" s="127" customFormat="1" ht="18" customHeight="1">
      <c r="A29" s="932" t="str">
        <f>'03月カード利用明細表'!A29</f>
        <v>前々月１６日～前月１５日までの使用分 　　今月10日支払</v>
      </c>
      <c r="B29" s="951"/>
      <c r="C29" s="951"/>
    </row>
    <row r="30" spans="1:3" s="131" customFormat="1" ht="21" customHeight="1">
      <c r="A30" s="128" t="s">
        <v>30</v>
      </c>
      <c r="B30" s="129" t="s">
        <v>31</v>
      </c>
      <c r="C30" s="130" t="s">
        <v>32</v>
      </c>
    </row>
    <row r="31" spans="1:3" ht="21" customHeight="1">
      <c r="A31" s="975"/>
      <c r="B31" s="976"/>
      <c r="C31" s="977"/>
    </row>
    <row r="32" spans="1:3" ht="21" customHeight="1">
      <c r="A32" s="978"/>
      <c r="B32" s="979"/>
      <c r="C32" s="980"/>
    </row>
    <row r="33" spans="1:3" ht="21" customHeight="1">
      <c r="A33" s="978"/>
      <c r="B33" s="979"/>
      <c r="C33" s="980"/>
    </row>
    <row r="34" spans="1:3" ht="21" customHeight="1">
      <c r="A34" s="978"/>
      <c r="B34" s="979"/>
      <c r="C34" s="981"/>
    </row>
    <row r="35" spans="1:3" ht="21" customHeight="1">
      <c r="A35" s="978"/>
      <c r="B35" s="979"/>
      <c r="C35" s="981"/>
    </row>
    <row r="36" spans="1:3" ht="21" customHeight="1">
      <c r="A36" s="978"/>
      <c r="B36" s="979"/>
      <c r="C36" s="981"/>
    </row>
    <row r="37" spans="1:3" ht="21" customHeight="1">
      <c r="A37" s="982"/>
      <c r="B37" s="983"/>
      <c r="C37" s="984"/>
    </row>
    <row r="38" spans="1:3" ht="21" customHeight="1">
      <c r="A38" s="132" t="s">
        <v>106</v>
      </c>
      <c r="B38" s="133">
        <f>SUM(B31:B37)</f>
        <v>0</v>
      </c>
      <c r="C38" s="134"/>
    </row>
    <row r="39" ht="16.5" customHeight="1"/>
    <row r="40" spans="1:3" s="127" customFormat="1" ht="33" customHeight="1">
      <c r="A40" s="953" t="str">
        <f>'03月カード利用明細表'!A40</f>
        <v>〇〇カード４</v>
      </c>
      <c r="B40" s="952" t="str">
        <f>'03月カード利用明細表'!B40</f>
        <v>引落口座：〇〇銀行</v>
      </c>
      <c r="C40" s="950"/>
    </row>
    <row r="41" spans="1:3" s="127" customFormat="1" ht="18" customHeight="1">
      <c r="A41" s="932" t="str">
        <f>'03月カード利用明細表'!A41</f>
        <v>前々月１６日～前月１５日までの使用分 　　今月10日支払</v>
      </c>
      <c r="B41" s="951"/>
      <c r="C41" s="951"/>
    </row>
    <row r="42" spans="1:3" s="131" customFormat="1" ht="21" customHeight="1">
      <c r="A42" s="128" t="s">
        <v>30</v>
      </c>
      <c r="B42" s="129" t="s">
        <v>31</v>
      </c>
      <c r="C42" s="130" t="s">
        <v>32</v>
      </c>
    </row>
    <row r="43" spans="1:3" ht="21" customHeight="1">
      <c r="A43" s="975"/>
      <c r="B43" s="976"/>
      <c r="C43" s="977"/>
    </row>
    <row r="44" spans="1:3" ht="21" customHeight="1">
      <c r="A44" s="978"/>
      <c r="B44" s="979"/>
      <c r="C44" s="980"/>
    </row>
    <row r="45" spans="1:3" ht="21" customHeight="1">
      <c r="A45" s="978"/>
      <c r="B45" s="979"/>
      <c r="C45" s="980"/>
    </row>
    <row r="46" spans="1:3" ht="21" customHeight="1">
      <c r="A46" s="978"/>
      <c r="B46" s="979"/>
      <c r="C46" s="981"/>
    </row>
    <row r="47" spans="1:3" ht="21" customHeight="1">
      <c r="A47" s="978"/>
      <c r="B47" s="979"/>
      <c r="C47" s="981"/>
    </row>
    <row r="48" spans="1:3" ht="21" customHeight="1">
      <c r="A48" s="978"/>
      <c r="B48" s="979"/>
      <c r="C48" s="981"/>
    </row>
    <row r="49" spans="1:3" ht="21" customHeight="1">
      <c r="A49" s="982"/>
      <c r="B49" s="983"/>
      <c r="C49" s="984"/>
    </row>
    <row r="50" spans="1:3" ht="21" customHeight="1">
      <c r="A50" s="132" t="s">
        <v>106</v>
      </c>
      <c r="B50" s="133">
        <f>SUM(B43:B49)</f>
        <v>0</v>
      </c>
      <c r="C50" s="134"/>
    </row>
    <row r="51" ht="16.5" customHeight="1"/>
    <row r="52" spans="1:3" s="127" customFormat="1" ht="33" customHeight="1">
      <c r="A52" s="953" t="str">
        <f>'03月カード利用明細表'!A52</f>
        <v>〇〇カード５</v>
      </c>
      <c r="B52" s="952" t="str">
        <f>'03月カード利用明細表'!B52</f>
        <v>引落口座：〇〇銀行</v>
      </c>
      <c r="C52" s="950"/>
    </row>
    <row r="53" spans="1:3" s="127" customFormat="1" ht="18" customHeight="1">
      <c r="A53" s="932" t="str">
        <f>'03月カード利用明細表'!A53</f>
        <v>前々月１６日～前月１５日までの使用分 　　今月10日支払</v>
      </c>
      <c r="B53" s="951"/>
      <c r="C53" s="951"/>
    </row>
    <row r="54" spans="1:3" s="131" customFormat="1" ht="21" customHeight="1">
      <c r="A54" s="128" t="s">
        <v>30</v>
      </c>
      <c r="B54" s="129" t="s">
        <v>31</v>
      </c>
      <c r="C54" s="130" t="s">
        <v>32</v>
      </c>
    </row>
    <row r="55" spans="1:3" ht="21" customHeight="1">
      <c r="A55" s="975"/>
      <c r="B55" s="976"/>
      <c r="C55" s="977"/>
    </row>
    <row r="56" spans="1:3" ht="21" customHeight="1">
      <c r="A56" s="978"/>
      <c r="B56" s="979"/>
      <c r="C56" s="980"/>
    </row>
    <row r="57" spans="1:3" ht="21" customHeight="1">
      <c r="A57" s="978"/>
      <c r="B57" s="979"/>
      <c r="C57" s="980"/>
    </row>
    <row r="58" spans="1:3" ht="21" customHeight="1">
      <c r="A58" s="978"/>
      <c r="B58" s="979"/>
      <c r="C58" s="981"/>
    </row>
    <row r="59" spans="1:3" ht="21" customHeight="1">
      <c r="A59" s="978"/>
      <c r="B59" s="979"/>
      <c r="C59" s="981"/>
    </row>
    <row r="60" spans="1:3" ht="21" customHeight="1">
      <c r="A60" s="978"/>
      <c r="B60" s="979"/>
      <c r="C60" s="981"/>
    </row>
    <row r="61" spans="1:3" ht="21" customHeight="1">
      <c r="A61" s="982"/>
      <c r="B61" s="983"/>
      <c r="C61" s="984"/>
    </row>
    <row r="62" spans="1:3" ht="21" customHeight="1">
      <c r="A62" s="132" t="s">
        <v>106</v>
      </c>
      <c r="B62" s="133">
        <f>SUM(B55:B61)</f>
        <v>0</v>
      </c>
      <c r="C62" s="134"/>
    </row>
    <row r="63" ht="16.5" customHeight="1"/>
    <row r="64" spans="1:3" s="127" customFormat="1" ht="33" customHeight="1">
      <c r="A64" s="953" t="str">
        <f>'03月カード利用明細表'!A64</f>
        <v>〇〇カード６</v>
      </c>
      <c r="B64" s="952" t="str">
        <f>'03月カード利用明細表'!B64</f>
        <v>引落口座：〇〇銀行</v>
      </c>
      <c r="C64" s="950"/>
    </row>
    <row r="65" spans="1:3" s="127" customFormat="1" ht="18" customHeight="1">
      <c r="A65" s="932" t="str">
        <f>'03月カード利用明細表'!A65</f>
        <v>前々月１６日～前月１５日までの使用分 　　今月10日支払</v>
      </c>
      <c r="B65" s="951"/>
      <c r="C65" s="951"/>
    </row>
    <row r="66" spans="1:3" s="131" customFormat="1" ht="21" customHeight="1">
      <c r="A66" s="128" t="s">
        <v>30</v>
      </c>
      <c r="B66" s="129" t="s">
        <v>31</v>
      </c>
      <c r="C66" s="130" t="s">
        <v>32</v>
      </c>
    </row>
    <row r="67" spans="1:3" ht="21" customHeight="1">
      <c r="A67" s="975"/>
      <c r="B67" s="976"/>
      <c r="C67" s="977"/>
    </row>
    <row r="68" spans="1:3" ht="21" customHeight="1">
      <c r="A68" s="978"/>
      <c r="B68" s="979"/>
      <c r="C68" s="980"/>
    </row>
    <row r="69" spans="1:3" ht="21" customHeight="1">
      <c r="A69" s="978"/>
      <c r="B69" s="979"/>
      <c r="C69" s="980"/>
    </row>
    <row r="70" spans="1:3" ht="21" customHeight="1">
      <c r="A70" s="978"/>
      <c r="B70" s="979"/>
      <c r="C70" s="981"/>
    </row>
    <row r="71" spans="1:3" ht="21" customHeight="1">
      <c r="A71" s="978"/>
      <c r="B71" s="979"/>
      <c r="C71" s="981"/>
    </row>
    <row r="72" spans="1:3" ht="21" customHeight="1">
      <c r="A72" s="978"/>
      <c r="B72" s="979"/>
      <c r="C72" s="981"/>
    </row>
    <row r="73" spans="1:3" ht="21" customHeight="1">
      <c r="A73" s="982"/>
      <c r="B73" s="983"/>
      <c r="C73" s="984"/>
    </row>
    <row r="74" spans="1:3" ht="21" customHeight="1">
      <c r="A74" s="132" t="s">
        <v>106</v>
      </c>
      <c r="B74" s="133">
        <f>SUM(B67:B73)</f>
        <v>0</v>
      </c>
      <c r="C74" s="134"/>
    </row>
    <row r="75" ht="16.5" customHeight="1"/>
    <row r="76" spans="1:3" s="127" customFormat="1" ht="33" customHeight="1">
      <c r="A76" s="953" t="str">
        <f>'03月カード利用明細表'!A76</f>
        <v>〇〇カード７</v>
      </c>
      <c r="B76" s="952" t="str">
        <f>'03月カード利用明細表'!B76</f>
        <v>引落口座：〇〇銀行</v>
      </c>
      <c r="C76" s="950"/>
    </row>
    <row r="77" spans="1:3" s="127" customFormat="1" ht="18" customHeight="1">
      <c r="A77" s="932" t="str">
        <f>'03月カード利用明細表'!A77</f>
        <v>前々月１６日～前月１５日までの使用分 　　今月10日支払</v>
      </c>
      <c r="B77" s="951"/>
      <c r="C77" s="951"/>
    </row>
    <row r="78" spans="1:3" s="131" customFormat="1" ht="21" customHeight="1">
      <c r="A78" s="128" t="s">
        <v>30</v>
      </c>
      <c r="B78" s="129" t="s">
        <v>31</v>
      </c>
      <c r="C78" s="130" t="s">
        <v>32</v>
      </c>
    </row>
    <row r="79" spans="1:3" ht="21" customHeight="1">
      <c r="A79" s="975"/>
      <c r="B79" s="976"/>
      <c r="C79" s="977"/>
    </row>
    <row r="80" spans="1:3" ht="21" customHeight="1">
      <c r="A80" s="978"/>
      <c r="B80" s="979"/>
      <c r="C80" s="980"/>
    </row>
    <row r="81" spans="1:3" ht="21" customHeight="1">
      <c r="A81" s="978"/>
      <c r="B81" s="979"/>
      <c r="C81" s="980"/>
    </row>
    <row r="82" spans="1:3" ht="21" customHeight="1">
      <c r="A82" s="978"/>
      <c r="B82" s="979"/>
      <c r="C82" s="981"/>
    </row>
    <row r="83" spans="1:3" ht="21" customHeight="1">
      <c r="A83" s="978"/>
      <c r="B83" s="979"/>
      <c r="C83" s="981"/>
    </row>
    <row r="84" spans="1:3" ht="21" customHeight="1">
      <c r="A84" s="978"/>
      <c r="B84" s="979"/>
      <c r="C84" s="981"/>
    </row>
    <row r="85" spans="1:3" ht="21" customHeight="1">
      <c r="A85" s="982"/>
      <c r="B85" s="983"/>
      <c r="C85" s="984"/>
    </row>
    <row r="86" spans="1:3" ht="21" customHeight="1">
      <c r="A86" s="132" t="s">
        <v>106</v>
      </c>
      <c r="B86" s="133">
        <f>SUM(B79:B85)</f>
        <v>0</v>
      </c>
      <c r="C86" s="134"/>
    </row>
    <row r="87" ht="16.5" customHeight="1"/>
    <row r="88" spans="1:3" s="127" customFormat="1" ht="33" customHeight="1">
      <c r="A88" s="953" t="str">
        <f>'03月カード利用明細表'!A88</f>
        <v>〇〇カード８</v>
      </c>
      <c r="B88" s="952" t="str">
        <f>'03月カード利用明細表'!B88</f>
        <v>引落口座：〇〇銀行</v>
      </c>
      <c r="C88" s="950"/>
    </row>
    <row r="89" spans="1:3" s="127" customFormat="1" ht="18" customHeight="1">
      <c r="A89" s="932" t="str">
        <f>'03月カード利用明細表'!A89</f>
        <v>前々月１６日～前月１５日までの使用分 　　今月10日支払</v>
      </c>
      <c r="B89" s="951"/>
      <c r="C89" s="951"/>
    </row>
    <row r="90" spans="1:3" s="131" customFormat="1" ht="21" customHeight="1">
      <c r="A90" s="128" t="s">
        <v>30</v>
      </c>
      <c r="B90" s="129" t="s">
        <v>31</v>
      </c>
      <c r="C90" s="130" t="s">
        <v>32</v>
      </c>
    </row>
    <row r="91" spans="1:3" ht="21" customHeight="1">
      <c r="A91" s="975"/>
      <c r="B91" s="976"/>
      <c r="C91" s="977"/>
    </row>
    <row r="92" spans="1:3" ht="21" customHeight="1">
      <c r="A92" s="978"/>
      <c r="B92" s="979"/>
      <c r="C92" s="980"/>
    </row>
    <row r="93" spans="1:3" ht="21" customHeight="1">
      <c r="A93" s="978"/>
      <c r="B93" s="979"/>
      <c r="C93" s="980"/>
    </row>
    <row r="94" spans="1:3" ht="21" customHeight="1">
      <c r="A94" s="978"/>
      <c r="B94" s="979"/>
      <c r="C94" s="981"/>
    </row>
    <row r="95" spans="1:3" ht="21" customHeight="1">
      <c r="A95" s="978"/>
      <c r="B95" s="979"/>
      <c r="C95" s="981"/>
    </row>
    <row r="96" spans="1:3" ht="21" customHeight="1">
      <c r="A96" s="978"/>
      <c r="B96" s="979"/>
      <c r="C96" s="981"/>
    </row>
    <row r="97" spans="1:3" ht="21" customHeight="1">
      <c r="A97" s="982"/>
      <c r="B97" s="983"/>
      <c r="C97" s="984"/>
    </row>
    <row r="98" spans="1:3" ht="21" customHeight="1">
      <c r="A98" s="132" t="s">
        <v>106</v>
      </c>
      <c r="B98" s="133">
        <f>SUM(B91:B97)</f>
        <v>0</v>
      </c>
      <c r="C98" s="134"/>
    </row>
    <row r="99" ht="16.5" customHeight="1"/>
    <row r="100" spans="1:3" s="127" customFormat="1" ht="33" customHeight="1">
      <c r="A100" s="953" t="str">
        <f>'03月カード利用明細表'!A100</f>
        <v>〇〇カード９</v>
      </c>
      <c r="B100" s="952" t="str">
        <f>'03月カード利用明細表'!B100</f>
        <v>引落口座：〇〇銀行</v>
      </c>
      <c r="C100" s="950"/>
    </row>
    <row r="101" spans="1:3" s="127" customFormat="1" ht="18" customHeight="1">
      <c r="A101" s="932" t="str">
        <f>'03月カード利用明細表'!A101</f>
        <v>前々月１６日～前月１５日までの使用分 　　今月10日支払</v>
      </c>
      <c r="B101" s="951"/>
      <c r="C101" s="951"/>
    </row>
    <row r="102" spans="1:3" s="131" customFormat="1" ht="21" customHeight="1">
      <c r="A102" s="128" t="s">
        <v>30</v>
      </c>
      <c r="B102" s="129" t="s">
        <v>31</v>
      </c>
      <c r="C102" s="130" t="s">
        <v>32</v>
      </c>
    </row>
    <row r="103" spans="1:3" ht="21" customHeight="1">
      <c r="A103" s="975"/>
      <c r="B103" s="976"/>
      <c r="C103" s="977"/>
    </row>
    <row r="104" spans="1:3" ht="21" customHeight="1">
      <c r="A104" s="978"/>
      <c r="B104" s="979"/>
      <c r="C104" s="980"/>
    </row>
    <row r="105" spans="1:3" ht="21" customHeight="1">
      <c r="A105" s="978"/>
      <c r="B105" s="979"/>
      <c r="C105" s="980"/>
    </row>
    <row r="106" spans="1:3" ht="21" customHeight="1">
      <c r="A106" s="978"/>
      <c r="B106" s="979"/>
      <c r="C106" s="981"/>
    </row>
    <row r="107" spans="1:3" ht="21" customHeight="1">
      <c r="A107" s="978"/>
      <c r="B107" s="979"/>
      <c r="C107" s="981"/>
    </row>
    <row r="108" spans="1:3" ht="21" customHeight="1">
      <c r="A108" s="978"/>
      <c r="B108" s="979"/>
      <c r="C108" s="981"/>
    </row>
    <row r="109" spans="1:3" ht="21" customHeight="1">
      <c r="A109" s="982"/>
      <c r="B109" s="983"/>
      <c r="C109" s="984"/>
    </row>
    <row r="110" spans="1:3" ht="21" customHeight="1">
      <c r="A110" s="132" t="s">
        <v>106</v>
      </c>
      <c r="B110" s="133">
        <f>SUM(B103:B109)</f>
        <v>0</v>
      </c>
      <c r="C110" s="134"/>
    </row>
    <row r="111" ht="16.5" customHeight="1"/>
    <row r="112" spans="1:3" s="127" customFormat="1" ht="33" customHeight="1">
      <c r="A112" s="953" t="str">
        <f>'03月カード利用明細表'!A112</f>
        <v>〇〇カード１０</v>
      </c>
      <c r="B112" s="952" t="str">
        <f>'03月カード利用明細表'!B112</f>
        <v>引落口座：〇〇銀行</v>
      </c>
      <c r="C112" s="950"/>
    </row>
    <row r="113" spans="1:3" s="127" customFormat="1" ht="18" customHeight="1">
      <c r="A113" s="932" t="str">
        <f>'03月カード利用明細表'!A113</f>
        <v>前々月１６日～前月１５日までの使用分 　　今月10日支払</v>
      </c>
      <c r="B113" s="951"/>
      <c r="C113" s="951"/>
    </row>
    <row r="114" spans="1:3" s="131" customFormat="1" ht="21" customHeight="1">
      <c r="A114" s="128" t="s">
        <v>30</v>
      </c>
      <c r="B114" s="129" t="s">
        <v>31</v>
      </c>
      <c r="C114" s="130" t="s">
        <v>32</v>
      </c>
    </row>
    <row r="115" spans="1:3" ht="21" customHeight="1">
      <c r="A115" s="975"/>
      <c r="B115" s="976"/>
      <c r="C115" s="977"/>
    </row>
    <row r="116" spans="1:3" ht="21" customHeight="1">
      <c r="A116" s="978"/>
      <c r="B116" s="979"/>
      <c r="C116" s="980"/>
    </row>
    <row r="117" spans="1:3" ht="21" customHeight="1">
      <c r="A117" s="978"/>
      <c r="B117" s="979"/>
      <c r="C117" s="980"/>
    </row>
    <row r="118" spans="1:3" ht="21" customHeight="1">
      <c r="A118" s="978"/>
      <c r="B118" s="979"/>
      <c r="C118" s="981"/>
    </row>
    <row r="119" spans="1:3" ht="21" customHeight="1">
      <c r="A119" s="978"/>
      <c r="B119" s="979"/>
      <c r="C119" s="981"/>
    </row>
    <row r="120" spans="1:3" ht="21" customHeight="1">
      <c r="A120" s="978"/>
      <c r="B120" s="979"/>
      <c r="C120" s="981"/>
    </row>
    <row r="121" spans="1:3" ht="21" customHeight="1">
      <c r="A121" s="982"/>
      <c r="B121" s="983"/>
      <c r="C121" s="984"/>
    </row>
    <row r="122" spans="1:3" ht="21" customHeight="1">
      <c r="A122" s="132" t="s">
        <v>106</v>
      </c>
      <c r="B122" s="133">
        <f>SUM(B115:B121)</f>
        <v>0</v>
      </c>
      <c r="C122" s="134"/>
    </row>
    <row r="123" ht="16.5" customHeight="1"/>
    <row r="124" ht="16.5" customHeight="1"/>
    <row r="125" spans="1:2" ht="27" customHeight="1">
      <c r="A125" s="137" t="s">
        <v>107</v>
      </c>
      <c r="B125" s="138">
        <f>B14+B26+B38+B50+B62+B74+B86+B98+B110+B122</f>
        <v>0</v>
      </c>
    </row>
  </sheetData>
  <sheetProtection sheet="1" objects="1" scenarios="1"/>
  <mergeCells count="3">
    <mergeCell ref="A1:C1"/>
    <mergeCell ref="A2:C2"/>
    <mergeCell ref="B3:C3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6F2FC"/>
  </sheetPr>
  <dimension ref="A1:Y38"/>
  <sheetViews>
    <sheetView zoomScalePageLayoutView="0" workbookViewId="0" topLeftCell="A1">
      <pane xSplit="2" ySplit="4" topLeftCell="C5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A1" sqref="A1:G1"/>
    </sheetView>
  </sheetViews>
  <sheetFormatPr defaultColWidth="9.140625" defaultRowHeight="15"/>
  <cols>
    <col min="1" max="1" width="6.57421875" style="163" customWidth="1"/>
    <col min="2" max="2" width="6.00390625" style="163" bestFit="1" customWidth="1"/>
    <col min="3" max="3" width="58.140625" style="11" customWidth="1"/>
    <col min="4" max="4" width="12.140625" style="17" customWidth="1"/>
    <col min="5" max="5" width="58.140625" style="10" customWidth="1"/>
    <col min="6" max="6" width="12.140625" style="11" bestFit="1" customWidth="1"/>
    <col min="7" max="7" width="16.140625" style="11" customWidth="1"/>
    <col min="8" max="8" width="13.7109375" style="14" customWidth="1"/>
    <col min="9" max="9" width="14.28125" style="15" bestFit="1" customWidth="1"/>
    <col min="10" max="10" width="10.8515625" style="16" bestFit="1" customWidth="1"/>
    <col min="11" max="11" width="9.00390625" style="11" customWidth="1"/>
    <col min="12" max="12" width="10.28125" style="17" bestFit="1" customWidth="1"/>
    <col min="13" max="13" width="14.421875" style="18" customWidth="1"/>
    <col min="14" max="14" width="10.57421875" style="19" bestFit="1" customWidth="1"/>
    <col min="15" max="15" width="9.140625" style="20" bestFit="1" customWidth="1"/>
    <col min="16" max="16" width="9.00390625" style="21" customWidth="1"/>
    <col min="17" max="17" width="16.421875" style="18" customWidth="1"/>
    <col min="18" max="18" width="11.421875" style="20" bestFit="1" customWidth="1"/>
    <col min="19" max="19" width="12.140625" style="22" customWidth="1"/>
    <col min="20" max="20" width="12.57421875" style="23" customWidth="1"/>
    <col min="21" max="21" width="10.421875" style="24" bestFit="1" customWidth="1"/>
    <col min="22" max="22" width="9.140625" style="25" bestFit="1" customWidth="1"/>
    <col min="23" max="23" width="5.140625" style="123" customWidth="1"/>
    <col min="24" max="24" width="10.00390625" style="17" customWidth="1"/>
    <col min="25" max="25" width="12.28125" style="17" customWidth="1"/>
    <col min="26" max="26" width="12.28125" style="11" customWidth="1"/>
    <col min="27" max="16384" width="9.00390625" style="11" customWidth="1"/>
  </cols>
  <sheetData>
    <row r="1" spans="1:23" ht="63" customHeight="1">
      <c r="A1" s="1306" t="s">
        <v>203</v>
      </c>
      <c r="B1" s="1306"/>
      <c r="C1" s="1306"/>
      <c r="D1" s="1306"/>
      <c r="E1" s="1306"/>
      <c r="F1" s="1306"/>
      <c r="G1" s="1306"/>
      <c r="W1" s="31"/>
    </row>
    <row r="2" spans="1:23" ht="19.5" thickBot="1">
      <c r="A2" s="9" t="s">
        <v>104</v>
      </c>
      <c r="B2" s="10"/>
      <c r="D2" s="11"/>
      <c r="E2" s="12" t="s">
        <v>6</v>
      </c>
      <c r="F2" s="13" t="s">
        <v>7</v>
      </c>
      <c r="G2" s="139">
        <f ca="1">NOW()</f>
        <v>44276.03434050926</v>
      </c>
      <c r="W2" s="17"/>
    </row>
    <row r="3" spans="1:23" ht="26.25" customHeight="1" thickBot="1">
      <c r="A3" s="1307" t="s">
        <v>35</v>
      </c>
      <c r="B3" s="1309" t="s">
        <v>36</v>
      </c>
      <c r="C3" s="140" t="s">
        <v>189</v>
      </c>
      <c r="D3" s="141" t="s">
        <v>190</v>
      </c>
      <c r="E3" s="1311" t="s">
        <v>191</v>
      </c>
      <c r="F3" s="1313" t="s">
        <v>173</v>
      </c>
      <c r="G3" s="1315" t="s">
        <v>38</v>
      </c>
      <c r="H3" s="49"/>
      <c r="I3" s="50"/>
      <c r="J3" s="51"/>
      <c r="L3" s="52"/>
      <c r="M3" s="49"/>
      <c r="N3" s="53"/>
      <c r="O3" s="54"/>
      <c r="P3" s="55"/>
      <c r="W3" s="17"/>
    </row>
    <row r="4" spans="1:23" ht="19.5" thickBot="1">
      <c r="A4" s="1308"/>
      <c r="B4" s="1310"/>
      <c r="C4" s="142" t="s">
        <v>39</v>
      </c>
      <c r="D4" s="184">
        <f>'05月現金入出金表'!G37</f>
        <v>0</v>
      </c>
      <c r="E4" s="1312"/>
      <c r="F4" s="1314"/>
      <c r="G4" s="1316"/>
      <c r="H4" s="49"/>
      <c r="I4" s="50"/>
      <c r="J4" s="51"/>
      <c r="L4" s="52"/>
      <c r="M4" s="49"/>
      <c r="N4" s="53"/>
      <c r="O4" s="54"/>
      <c r="P4" s="55"/>
      <c r="W4" s="17"/>
    </row>
    <row r="5" spans="1:23" ht="18.75">
      <c r="A5" s="143">
        <v>44348</v>
      </c>
      <c r="B5" s="144" t="s">
        <v>61</v>
      </c>
      <c r="C5" s="456"/>
      <c r="D5" s="457"/>
      <c r="E5" s="1147"/>
      <c r="F5" s="1148"/>
      <c r="G5" s="1145">
        <f>D5-F5</f>
        <v>0</v>
      </c>
      <c r="H5" s="49"/>
      <c r="I5" s="59"/>
      <c r="J5" s="51"/>
      <c r="L5" s="52"/>
      <c r="M5" s="49"/>
      <c r="N5" s="53"/>
      <c r="O5" s="54"/>
      <c r="P5" s="55"/>
      <c r="W5" s="17"/>
    </row>
    <row r="6" spans="1:23" ht="18.75">
      <c r="A6" s="143">
        <v>44349</v>
      </c>
      <c r="B6" s="144" t="s">
        <v>62</v>
      </c>
      <c r="C6" s="458"/>
      <c r="D6" s="459"/>
      <c r="E6" s="1149"/>
      <c r="F6" s="1150"/>
      <c r="G6" s="1145">
        <f>D6-F6</f>
        <v>0</v>
      </c>
      <c r="H6" s="49"/>
      <c r="I6" s="50"/>
      <c r="J6" s="51"/>
      <c r="L6" s="52"/>
      <c r="M6" s="49"/>
      <c r="N6" s="53"/>
      <c r="O6" s="54"/>
      <c r="P6" s="55"/>
      <c r="W6" s="17"/>
    </row>
    <row r="7" spans="1:23" ht="18.75">
      <c r="A7" s="143">
        <v>44350</v>
      </c>
      <c r="B7" s="144" t="s">
        <v>43</v>
      </c>
      <c r="C7" s="460"/>
      <c r="D7" s="459"/>
      <c r="E7" s="1149"/>
      <c r="F7" s="1150"/>
      <c r="G7" s="1145">
        <f aca="true" t="shared" si="0" ref="G7:G34">D7-F7</f>
        <v>0</v>
      </c>
      <c r="H7" s="49"/>
      <c r="I7" s="50"/>
      <c r="J7" s="51"/>
      <c r="L7" s="52"/>
      <c r="M7" s="49"/>
      <c r="N7" s="53"/>
      <c r="O7" s="54"/>
      <c r="P7" s="55"/>
      <c r="W7" s="17"/>
    </row>
    <row r="8" spans="1:23" ht="18.75">
      <c r="A8" s="143">
        <v>44351</v>
      </c>
      <c r="B8" s="144" t="s">
        <v>44</v>
      </c>
      <c r="C8" s="458"/>
      <c r="D8" s="459"/>
      <c r="E8" s="1149"/>
      <c r="F8" s="1150"/>
      <c r="G8" s="1145">
        <f t="shared" si="0"/>
        <v>0</v>
      </c>
      <c r="H8" s="49"/>
      <c r="I8" s="50"/>
      <c r="J8" s="51"/>
      <c r="L8" s="52"/>
      <c r="M8" s="49"/>
      <c r="N8" s="53"/>
      <c r="O8" s="54"/>
      <c r="P8" s="55"/>
      <c r="W8" s="17"/>
    </row>
    <row r="9" spans="1:23" ht="18.75">
      <c r="A9" s="185">
        <v>44352</v>
      </c>
      <c r="B9" s="148" t="s">
        <v>45</v>
      </c>
      <c r="C9" s="458"/>
      <c r="D9" s="459"/>
      <c r="E9" s="1149"/>
      <c r="F9" s="1150"/>
      <c r="G9" s="1145">
        <f t="shared" si="0"/>
        <v>0</v>
      </c>
      <c r="H9" s="49"/>
      <c r="I9" s="50"/>
      <c r="J9" s="51"/>
      <c r="L9" s="52"/>
      <c r="M9" s="49"/>
      <c r="N9" s="53"/>
      <c r="O9" s="54"/>
      <c r="P9" s="55"/>
      <c r="W9" s="17"/>
    </row>
    <row r="10" spans="1:23" ht="18.75">
      <c r="A10" s="186">
        <v>44353</v>
      </c>
      <c r="B10" s="150" t="s">
        <v>46</v>
      </c>
      <c r="C10" s="458"/>
      <c r="D10" s="459"/>
      <c r="E10" s="1149"/>
      <c r="F10" s="1150"/>
      <c r="G10" s="1145">
        <f t="shared" si="0"/>
        <v>0</v>
      </c>
      <c r="H10" s="49"/>
      <c r="I10" s="50"/>
      <c r="J10" s="51"/>
      <c r="L10" s="52"/>
      <c r="M10" s="49"/>
      <c r="N10" s="53"/>
      <c r="O10" s="54"/>
      <c r="P10" s="55"/>
      <c r="W10" s="17"/>
    </row>
    <row r="11" spans="1:23" ht="18.75">
      <c r="A11" s="143">
        <v>44354</v>
      </c>
      <c r="B11" s="144" t="s">
        <v>47</v>
      </c>
      <c r="C11" s="460"/>
      <c r="D11" s="459"/>
      <c r="E11" s="1149"/>
      <c r="F11" s="1150"/>
      <c r="G11" s="1145">
        <f t="shared" si="0"/>
        <v>0</v>
      </c>
      <c r="H11" s="49"/>
      <c r="I11" s="50"/>
      <c r="J11" s="51"/>
      <c r="L11" s="52"/>
      <c r="M11" s="49"/>
      <c r="N11" s="53"/>
      <c r="O11" s="54"/>
      <c r="P11" s="55"/>
      <c r="W11" s="17"/>
    </row>
    <row r="12" spans="1:23" ht="18.75">
      <c r="A12" s="143">
        <v>44355</v>
      </c>
      <c r="B12" s="144" t="s">
        <v>41</v>
      </c>
      <c r="C12" s="458"/>
      <c r="D12" s="459"/>
      <c r="E12" s="1149"/>
      <c r="F12" s="1150"/>
      <c r="G12" s="1145">
        <f t="shared" si="0"/>
        <v>0</v>
      </c>
      <c r="H12" s="49"/>
      <c r="I12" s="50"/>
      <c r="J12" s="51"/>
      <c r="L12" s="52"/>
      <c r="M12" s="49"/>
      <c r="N12" s="53"/>
      <c r="O12" s="54"/>
      <c r="P12" s="55"/>
      <c r="W12" s="17"/>
    </row>
    <row r="13" spans="1:23" ht="18.75">
      <c r="A13" s="143">
        <v>44356</v>
      </c>
      <c r="B13" s="144" t="s">
        <v>42</v>
      </c>
      <c r="C13" s="458"/>
      <c r="D13" s="459"/>
      <c r="E13" s="1149"/>
      <c r="F13" s="1150"/>
      <c r="G13" s="1145">
        <f t="shared" si="0"/>
        <v>0</v>
      </c>
      <c r="H13" s="49"/>
      <c r="I13" s="50"/>
      <c r="J13" s="51"/>
      <c r="L13" s="52"/>
      <c r="M13" s="49"/>
      <c r="N13" s="53"/>
      <c r="O13" s="54"/>
      <c r="P13" s="55"/>
      <c r="W13" s="17"/>
    </row>
    <row r="14" spans="1:23" ht="18.75">
      <c r="A14" s="143">
        <v>44357</v>
      </c>
      <c r="B14" s="144" t="s">
        <v>43</v>
      </c>
      <c r="C14" s="458"/>
      <c r="D14" s="459"/>
      <c r="E14" s="1149"/>
      <c r="F14" s="1150"/>
      <c r="G14" s="1145">
        <f t="shared" si="0"/>
        <v>0</v>
      </c>
      <c r="H14" s="49"/>
      <c r="I14" s="50"/>
      <c r="J14" s="51"/>
      <c r="L14" s="52"/>
      <c r="M14" s="49"/>
      <c r="N14" s="53"/>
      <c r="O14" s="54"/>
      <c r="P14" s="55"/>
      <c r="W14" s="17"/>
    </row>
    <row r="15" spans="1:23" ht="18.75">
      <c r="A15" s="143">
        <v>44358</v>
      </c>
      <c r="B15" s="144" t="s">
        <v>44</v>
      </c>
      <c r="C15" s="458"/>
      <c r="D15" s="459"/>
      <c r="E15" s="1149"/>
      <c r="F15" s="1150"/>
      <c r="G15" s="1145">
        <f t="shared" si="0"/>
        <v>0</v>
      </c>
      <c r="H15" s="49"/>
      <c r="I15" s="50"/>
      <c r="J15" s="51"/>
      <c r="L15" s="52"/>
      <c r="M15" s="49"/>
      <c r="N15" s="53"/>
      <c r="O15" s="54"/>
      <c r="P15" s="55"/>
      <c r="W15" s="17"/>
    </row>
    <row r="16" spans="1:23" ht="18.75">
      <c r="A16" s="185">
        <v>44359</v>
      </c>
      <c r="B16" s="148" t="s">
        <v>45</v>
      </c>
      <c r="C16" s="460"/>
      <c r="D16" s="459"/>
      <c r="E16" s="1149"/>
      <c r="F16" s="1150"/>
      <c r="G16" s="1145">
        <f t="shared" si="0"/>
        <v>0</v>
      </c>
      <c r="H16" s="49"/>
      <c r="I16" s="50"/>
      <c r="J16" s="51"/>
      <c r="L16" s="52"/>
      <c r="M16" s="49"/>
      <c r="N16" s="53"/>
      <c r="O16" s="54"/>
      <c r="P16" s="55"/>
      <c r="W16" s="17"/>
    </row>
    <row r="17" spans="1:23" ht="18.75">
      <c r="A17" s="186">
        <v>44360</v>
      </c>
      <c r="B17" s="150" t="s">
        <v>46</v>
      </c>
      <c r="C17" s="458"/>
      <c r="D17" s="459"/>
      <c r="E17" s="1149"/>
      <c r="F17" s="1150"/>
      <c r="G17" s="1145">
        <f t="shared" si="0"/>
        <v>0</v>
      </c>
      <c r="H17" s="49"/>
      <c r="I17" s="50"/>
      <c r="J17" s="51"/>
      <c r="L17" s="52"/>
      <c r="M17" s="49"/>
      <c r="N17" s="53"/>
      <c r="O17" s="54"/>
      <c r="P17" s="55"/>
      <c r="W17" s="17"/>
    </row>
    <row r="18" spans="1:23" ht="18.75">
      <c r="A18" s="143">
        <v>44361</v>
      </c>
      <c r="B18" s="144" t="s">
        <v>47</v>
      </c>
      <c r="C18" s="458"/>
      <c r="D18" s="459"/>
      <c r="E18" s="1149"/>
      <c r="F18" s="1150"/>
      <c r="G18" s="1145">
        <f t="shared" si="0"/>
        <v>0</v>
      </c>
      <c r="H18" s="49"/>
      <c r="I18" s="50"/>
      <c r="J18" s="51"/>
      <c r="L18" s="52"/>
      <c r="M18" s="49"/>
      <c r="N18" s="53"/>
      <c r="O18" s="54"/>
      <c r="P18" s="55"/>
      <c r="W18" s="17"/>
    </row>
    <row r="19" spans="1:23" ht="18.75">
      <c r="A19" s="143">
        <v>44362</v>
      </c>
      <c r="B19" s="144" t="s">
        <v>41</v>
      </c>
      <c r="C19" s="458"/>
      <c r="D19" s="459"/>
      <c r="E19" s="1149"/>
      <c r="F19" s="1150"/>
      <c r="G19" s="1145">
        <f t="shared" si="0"/>
        <v>0</v>
      </c>
      <c r="H19" s="49"/>
      <c r="I19" s="50"/>
      <c r="J19" s="51"/>
      <c r="L19" s="52"/>
      <c r="M19" s="49"/>
      <c r="N19" s="53"/>
      <c r="O19" s="54"/>
      <c r="P19" s="55"/>
      <c r="W19" s="17"/>
    </row>
    <row r="20" spans="1:23" ht="18.75">
      <c r="A20" s="143">
        <v>44363</v>
      </c>
      <c r="B20" s="144" t="s">
        <v>42</v>
      </c>
      <c r="C20" s="458"/>
      <c r="D20" s="459"/>
      <c r="E20" s="1149"/>
      <c r="F20" s="1150"/>
      <c r="G20" s="1145">
        <f t="shared" si="0"/>
        <v>0</v>
      </c>
      <c r="H20" s="49"/>
      <c r="I20" s="50"/>
      <c r="J20" s="51"/>
      <c r="L20" s="52"/>
      <c r="M20" s="49"/>
      <c r="N20" s="53"/>
      <c r="O20" s="54"/>
      <c r="P20" s="55"/>
      <c r="W20" s="17"/>
    </row>
    <row r="21" spans="1:23" ht="18.75">
      <c r="A21" s="143">
        <v>44364</v>
      </c>
      <c r="B21" s="144" t="s">
        <v>43</v>
      </c>
      <c r="C21" s="458"/>
      <c r="D21" s="459"/>
      <c r="E21" s="1149"/>
      <c r="F21" s="1150"/>
      <c r="G21" s="1145">
        <f t="shared" si="0"/>
        <v>0</v>
      </c>
      <c r="H21" s="49"/>
      <c r="I21" s="50"/>
      <c r="J21" s="51"/>
      <c r="L21" s="52"/>
      <c r="M21" s="49"/>
      <c r="N21" s="53"/>
      <c r="O21" s="54"/>
      <c r="P21" s="55"/>
      <c r="W21" s="17"/>
    </row>
    <row r="22" spans="1:23" ht="18.75">
      <c r="A22" s="143">
        <v>44365</v>
      </c>
      <c r="B22" s="144" t="s">
        <v>44</v>
      </c>
      <c r="C22" s="458"/>
      <c r="D22" s="459"/>
      <c r="E22" s="1149"/>
      <c r="F22" s="1150"/>
      <c r="G22" s="1145">
        <f t="shared" si="0"/>
        <v>0</v>
      </c>
      <c r="H22" s="49"/>
      <c r="I22" s="50"/>
      <c r="J22" s="51"/>
      <c r="L22" s="52"/>
      <c r="M22" s="49"/>
      <c r="N22" s="53"/>
      <c r="O22" s="54"/>
      <c r="P22" s="55"/>
      <c r="W22" s="17"/>
    </row>
    <row r="23" spans="1:23" ht="18.75">
      <c r="A23" s="185">
        <v>44366</v>
      </c>
      <c r="B23" s="148" t="s">
        <v>45</v>
      </c>
      <c r="C23" s="458"/>
      <c r="D23" s="459"/>
      <c r="E23" s="1149"/>
      <c r="F23" s="1150"/>
      <c r="G23" s="1145">
        <f t="shared" si="0"/>
        <v>0</v>
      </c>
      <c r="H23" s="49"/>
      <c r="I23" s="50"/>
      <c r="J23" s="51"/>
      <c r="L23" s="52"/>
      <c r="M23" s="49"/>
      <c r="N23" s="53"/>
      <c r="O23" s="54"/>
      <c r="P23" s="55"/>
      <c r="W23" s="17"/>
    </row>
    <row r="24" spans="1:23" ht="18.75">
      <c r="A24" s="186">
        <v>44367</v>
      </c>
      <c r="B24" s="150" t="s">
        <v>46</v>
      </c>
      <c r="C24" s="461"/>
      <c r="D24" s="459"/>
      <c r="E24" s="1149"/>
      <c r="F24" s="1150"/>
      <c r="G24" s="1145">
        <f t="shared" si="0"/>
        <v>0</v>
      </c>
      <c r="H24" s="49"/>
      <c r="I24" s="50"/>
      <c r="J24" s="51"/>
      <c r="L24" s="52"/>
      <c r="M24" s="49"/>
      <c r="N24" s="53"/>
      <c r="O24" s="54"/>
      <c r="P24" s="55"/>
      <c r="W24" s="17"/>
    </row>
    <row r="25" spans="1:23" ht="18.75">
      <c r="A25" s="143">
        <v>44368</v>
      </c>
      <c r="B25" s="144" t="s">
        <v>47</v>
      </c>
      <c r="C25" s="458"/>
      <c r="D25" s="459"/>
      <c r="E25" s="1149"/>
      <c r="F25" s="1150"/>
      <c r="G25" s="1145">
        <f t="shared" si="0"/>
        <v>0</v>
      </c>
      <c r="H25" s="49"/>
      <c r="I25" s="50"/>
      <c r="J25" s="51"/>
      <c r="L25" s="52"/>
      <c r="M25" s="49"/>
      <c r="N25" s="53"/>
      <c r="O25" s="54"/>
      <c r="P25" s="55"/>
      <c r="W25" s="17"/>
    </row>
    <row r="26" spans="1:23" ht="18.75">
      <c r="A26" s="143">
        <v>44369</v>
      </c>
      <c r="B26" s="144" t="s">
        <v>41</v>
      </c>
      <c r="C26" s="458"/>
      <c r="D26" s="459"/>
      <c r="E26" s="1149"/>
      <c r="F26" s="1150"/>
      <c r="G26" s="1145">
        <f t="shared" si="0"/>
        <v>0</v>
      </c>
      <c r="H26" s="49"/>
      <c r="I26" s="50"/>
      <c r="J26" s="51"/>
      <c r="L26" s="52"/>
      <c r="M26" s="49"/>
      <c r="N26" s="53"/>
      <c r="O26" s="54"/>
      <c r="P26" s="55"/>
      <c r="W26" s="17"/>
    </row>
    <row r="27" spans="1:23" ht="18.75">
      <c r="A27" s="143">
        <v>44370</v>
      </c>
      <c r="B27" s="144" t="s">
        <v>42</v>
      </c>
      <c r="C27" s="458"/>
      <c r="D27" s="459"/>
      <c r="E27" s="1149"/>
      <c r="F27" s="1150"/>
      <c r="G27" s="1145">
        <f t="shared" si="0"/>
        <v>0</v>
      </c>
      <c r="H27" s="49"/>
      <c r="I27" s="50"/>
      <c r="J27" s="51"/>
      <c r="L27" s="52"/>
      <c r="M27" s="49"/>
      <c r="N27" s="53"/>
      <c r="O27" s="54"/>
      <c r="P27" s="55"/>
      <c r="W27" s="17"/>
    </row>
    <row r="28" spans="1:23" ht="18.75">
      <c r="A28" s="143">
        <v>44371</v>
      </c>
      <c r="B28" s="144" t="s">
        <v>43</v>
      </c>
      <c r="C28" s="458"/>
      <c r="D28" s="459"/>
      <c r="E28" s="1149"/>
      <c r="F28" s="1150"/>
      <c r="G28" s="1145">
        <f t="shared" si="0"/>
        <v>0</v>
      </c>
      <c r="H28" s="49"/>
      <c r="I28" s="50"/>
      <c r="J28" s="51"/>
      <c r="L28" s="52"/>
      <c r="M28" s="49"/>
      <c r="N28" s="53"/>
      <c r="O28" s="54"/>
      <c r="P28" s="55"/>
      <c r="W28" s="17"/>
    </row>
    <row r="29" spans="1:23" ht="18.75">
      <c r="A29" s="143">
        <v>44372</v>
      </c>
      <c r="B29" s="144" t="s">
        <v>44</v>
      </c>
      <c r="C29" s="458"/>
      <c r="D29" s="459"/>
      <c r="E29" s="1149"/>
      <c r="F29" s="1150"/>
      <c r="G29" s="1145">
        <f t="shared" si="0"/>
        <v>0</v>
      </c>
      <c r="H29" s="49"/>
      <c r="I29" s="50"/>
      <c r="J29" s="51"/>
      <c r="L29" s="52"/>
      <c r="M29" s="49"/>
      <c r="N29" s="53"/>
      <c r="O29" s="54"/>
      <c r="P29" s="55"/>
      <c r="W29" s="17"/>
    </row>
    <row r="30" spans="1:23" ht="18.75">
      <c r="A30" s="185">
        <v>44373</v>
      </c>
      <c r="B30" s="148" t="s">
        <v>45</v>
      </c>
      <c r="C30" s="458"/>
      <c r="D30" s="459"/>
      <c r="E30" s="1149"/>
      <c r="F30" s="1150"/>
      <c r="G30" s="1145">
        <f t="shared" si="0"/>
        <v>0</v>
      </c>
      <c r="H30" s="49"/>
      <c r="I30" s="50"/>
      <c r="J30" s="51"/>
      <c r="L30" s="52"/>
      <c r="M30" s="49"/>
      <c r="N30" s="53"/>
      <c r="O30" s="54"/>
      <c r="P30" s="55"/>
      <c r="W30" s="17"/>
    </row>
    <row r="31" spans="1:23" ht="18.75">
      <c r="A31" s="186">
        <v>44374</v>
      </c>
      <c r="B31" s="150" t="s">
        <v>46</v>
      </c>
      <c r="C31" s="458"/>
      <c r="D31" s="459"/>
      <c r="E31" s="1149"/>
      <c r="F31" s="1150"/>
      <c r="G31" s="1145">
        <f t="shared" si="0"/>
        <v>0</v>
      </c>
      <c r="H31" s="49"/>
      <c r="I31" s="50"/>
      <c r="J31" s="51"/>
      <c r="L31" s="52"/>
      <c r="M31" s="49"/>
      <c r="N31" s="53"/>
      <c r="O31" s="54"/>
      <c r="P31" s="55"/>
      <c r="W31" s="17"/>
    </row>
    <row r="32" spans="1:23" ht="18.75">
      <c r="A32" s="143">
        <v>44375</v>
      </c>
      <c r="B32" s="144" t="s">
        <v>47</v>
      </c>
      <c r="C32" s="458"/>
      <c r="D32" s="459"/>
      <c r="E32" s="1149"/>
      <c r="F32" s="1150"/>
      <c r="G32" s="1145">
        <f t="shared" si="0"/>
        <v>0</v>
      </c>
      <c r="H32" s="49"/>
      <c r="I32" s="50"/>
      <c r="J32" s="51"/>
      <c r="L32" s="52"/>
      <c r="M32" s="49"/>
      <c r="N32" s="53"/>
      <c r="O32" s="54"/>
      <c r="P32" s="55"/>
      <c r="W32" s="17"/>
    </row>
    <row r="33" spans="1:23" ht="18.75">
      <c r="A33" s="143">
        <v>44376</v>
      </c>
      <c r="B33" s="144" t="s">
        <v>41</v>
      </c>
      <c r="C33" s="458"/>
      <c r="D33" s="459"/>
      <c r="E33" s="1149"/>
      <c r="F33" s="1150"/>
      <c r="G33" s="1145">
        <f t="shared" si="0"/>
        <v>0</v>
      </c>
      <c r="H33" s="49"/>
      <c r="I33" s="50"/>
      <c r="J33" s="51"/>
      <c r="L33" s="52"/>
      <c r="M33" s="49"/>
      <c r="N33" s="53"/>
      <c r="O33" s="54"/>
      <c r="P33" s="55"/>
      <c r="W33" s="17"/>
    </row>
    <row r="34" spans="1:23" ht="18.75">
      <c r="A34" s="143">
        <v>44377</v>
      </c>
      <c r="B34" s="144" t="s">
        <v>42</v>
      </c>
      <c r="C34" s="458"/>
      <c r="D34" s="459"/>
      <c r="E34" s="1149"/>
      <c r="F34" s="1150"/>
      <c r="G34" s="1145">
        <f t="shared" si="0"/>
        <v>0</v>
      </c>
      <c r="H34" s="49"/>
      <c r="I34" s="50"/>
      <c r="J34" s="51"/>
      <c r="L34" s="52"/>
      <c r="M34" s="49"/>
      <c r="N34" s="53"/>
      <c r="O34" s="54"/>
      <c r="P34" s="55"/>
      <c r="W34" s="17"/>
    </row>
    <row r="35" spans="1:23" ht="19.5" thickBot="1">
      <c r="A35" s="152"/>
      <c r="B35" s="153"/>
      <c r="C35" s="462"/>
      <c r="D35" s="463"/>
      <c r="E35" s="1151"/>
      <c r="F35" s="1152"/>
      <c r="G35" s="1146"/>
      <c r="H35" s="49"/>
      <c r="I35" s="50"/>
      <c r="J35" s="51"/>
      <c r="L35" s="52"/>
      <c r="M35" s="49"/>
      <c r="N35" s="53"/>
      <c r="O35" s="54"/>
      <c r="P35" s="55"/>
      <c r="W35" s="17"/>
    </row>
    <row r="36" spans="1:23" ht="19.5" thickBot="1">
      <c r="A36" s="155"/>
      <c r="B36" s="156"/>
      <c r="C36" s="157" t="s">
        <v>174</v>
      </c>
      <c r="D36" s="158">
        <f>SUM(D5:D35)</f>
        <v>0</v>
      </c>
      <c r="E36" s="939" t="s">
        <v>175</v>
      </c>
      <c r="F36" s="283">
        <f>SUM(F5:F35)</f>
        <v>0</v>
      </c>
      <c r="G36" s="282">
        <f>SUM(G5:G35)</f>
        <v>0</v>
      </c>
      <c r="H36" s="49"/>
      <c r="I36" s="50"/>
      <c r="J36" s="51"/>
      <c r="L36" s="52"/>
      <c r="M36" s="49"/>
      <c r="N36" s="53"/>
      <c r="O36" s="54"/>
      <c r="P36" s="55"/>
      <c r="W36" s="17"/>
    </row>
    <row r="37" spans="1:25" s="105" customFormat="1" ht="39" customHeight="1" thickBot="1">
      <c r="A37" s="159"/>
      <c r="B37" s="160"/>
      <c r="C37" s="161" t="s">
        <v>176</v>
      </c>
      <c r="D37" s="162">
        <f>D4+D36</f>
        <v>0</v>
      </c>
      <c r="E37" s="284" t="s">
        <v>193</v>
      </c>
      <c r="F37" s="285">
        <f>F36</f>
        <v>0</v>
      </c>
      <c r="G37" s="287">
        <f>D37-F37</f>
        <v>0</v>
      </c>
      <c r="H37" s="102"/>
      <c r="I37" s="103"/>
      <c r="J37" s="104"/>
      <c r="L37" s="106"/>
      <c r="M37" s="102"/>
      <c r="N37" s="107"/>
      <c r="O37" s="108"/>
      <c r="P37" s="109"/>
      <c r="Q37" s="110"/>
      <c r="R37" s="111"/>
      <c r="S37" s="112"/>
      <c r="T37" s="113"/>
      <c r="U37" s="114"/>
      <c r="V37" s="115"/>
      <c r="W37" s="116"/>
      <c r="X37" s="116"/>
      <c r="Y37" s="116"/>
    </row>
    <row r="38" ht="19.5" thickBot="1">
      <c r="G38" s="286" t="s">
        <v>89</v>
      </c>
    </row>
  </sheetData>
  <sheetProtection sheet="1" objects="1" scenarios="1"/>
  <mergeCells count="6">
    <mergeCell ref="A1:G1"/>
    <mergeCell ref="A3:A4"/>
    <mergeCell ref="B3:B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EF"/>
  </sheetPr>
  <dimension ref="A1:Z61"/>
  <sheetViews>
    <sheetView zoomScalePageLayoutView="0" workbookViewId="0" topLeftCell="A1">
      <pane ySplit="3" topLeftCell="A4" activePane="bottomLeft" state="frozen"/>
      <selection pane="topLeft" activeCell="A12" sqref="A12:B12"/>
      <selection pane="bottomLeft" activeCell="A1" sqref="A1:G1"/>
    </sheetView>
  </sheetViews>
  <sheetFormatPr defaultColWidth="9.140625" defaultRowHeight="15"/>
  <cols>
    <col min="1" max="1" width="39.57421875" style="1" customWidth="1"/>
    <col min="2" max="2" width="15.57421875" style="2" customWidth="1"/>
    <col min="3" max="4" width="15.57421875" style="8" customWidth="1"/>
    <col min="5" max="5" width="15.57421875" style="4" customWidth="1"/>
    <col min="6" max="6" width="15.57421875" style="5" customWidth="1"/>
    <col min="7" max="7" width="16.140625" style="1" customWidth="1"/>
    <col min="8" max="8" width="18.421875" style="1" customWidth="1"/>
    <col min="9" max="16384" width="9.00390625" style="1" customWidth="1"/>
  </cols>
  <sheetData>
    <row r="1" spans="1:7" ht="38.25" customHeight="1">
      <c r="A1" s="1289" t="s">
        <v>118</v>
      </c>
      <c r="B1" s="1289"/>
      <c r="C1" s="1289"/>
      <c r="D1" s="1289"/>
      <c r="E1" s="1289"/>
      <c r="F1" s="1289"/>
      <c r="G1" s="1289"/>
    </row>
    <row r="2" spans="1:8" ht="21" customHeight="1">
      <c r="A2" s="1290" t="s">
        <v>2</v>
      </c>
      <c r="B2" s="1290"/>
      <c r="C2" s="1290"/>
      <c r="D2" s="1290"/>
      <c r="E2" s="1290"/>
      <c r="F2" s="1290"/>
      <c r="G2" s="1290"/>
      <c r="H2" s="3"/>
    </row>
    <row r="3" spans="1:8" ht="18" customHeight="1">
      <c r="A3" s="9" t="s">
        <v>112</v>
      </c>
      <c r="B3" s="288"/>
      <c r="C3" s="288"/>
      <c r="D3" s="288"/>
      <c r="E3" s="288"/>
      <c r="F3" s="13" t="s">
        <v>7</v>
      </c>
      <c r="G3" s="167">
        <f ca="1">NOW()</f>
        <v>44276.03434050926</v>
      </c>
      <c r="H3" s="3"/>
    </row>
    <row r="4" spans="1:8" ht="36.75" customHeight="1">
      <c r="A4" s="197" t="s">
        <v>186</v>
      </c>
      <c r="B4" s="189"/>
      <c r="C4" s="1"/>
      <c r="D4" s="189"/>
      <c r="E4" s="189"/>
      <c r="F4" s="189"/>
      <c r="H4" s="3"/>
    </row>
    <row r="5" spans="1:26" s="33" customFormat="1" ht="18" customHeight="1" thickBot="1">
      <c r="A5" s="9"/>
      <c r="B5" s="208"/>
      <c r="D5" s="13"/>
      <c r="G5" s="12" t="s">
        <v>6</v>
      </c>
      <c r="I5" s="14"/>
      <c r="J5" s="209"/>
      <c r="K5" s="210"/>
      <c r="M5" s="211"/>
      <c r="N5" s="18"/>
      <c r="O5" s="212"/>
      <c r="P5" s="20"/>
      <c r="Q5" s="21"/>
      <c r="R5" s="18"/>
      <c r="S5" s="20"/>
      <c r="T5" s="22"/>
      <c r="U5" s="23"/>
      <c r="V5" s="24"/>
      <c r="W5" s="25"/>
      <c r="X5" s="211"/>
      <c r="Y5" s="211"/>
      <c r="Z5" s="211"/>
    </row>
    <row r="6" spans="1:8" s="7" customFormat="1" ht="42" customHeight="1" thickBot="1">
      <c r="A6" s="1292" t="s">
        <v>187</v>
      </c>
      <c r="B6" s="1293"/>
      <c r="C6" s="26" t="s">
        <v>8</v>
      </c>
      <c r="D6" s="27" t="s">
        <v>183</v>
      </c>
      <c r="E6" s="28" t="s">
        <v>3</v>
      </c>
      <c r="F6" s="29" t="s">
        <v>9</v>
      </c>
      <c r="G6" s="30" t="s">
        <v>4</v>
      </c>
      <c r="H6" s="6"/>
    </row>
    <row r="7" spans="1:7" ht="33" customHeight="1">
      <c r="A7" s="928" t="str">
        <f>'06月統合家計簿'!A7</f>
        <v>○○銀行　１</v>
      </c>
      <c r="B7" s="1054"/>
      <c r="C7" s="348">
        <f>'06月統合家計簿'!G7</f>
        <v>0</v>
      </c>
      <c r="D7" s="168">
        <f>'07月銀行口座入出金表'!A7-'07月銀行口座入出金表'!C5</f>
        <v>0</v>
      </c>
      <c r="E7" s="164">
        <f>'07月銀行口座入出金表'!F5+'07月銀行口座入出金表'!F6+'07月銀行口座入出金表'!F7+'07月銀行口座入出金表'!F8+'07月銀行口座入出金表'!F9</f>
        <v>0</v>
      </c>
      <c r="F7" s="165">
        <f>'07月銀行口座入出金表'!I5+'07月銀行口座入出金表'!I6+'07月銀行口座入出金表'!I7+'07月銀行口座入出金表'!I8+'07月銀行口座入出金表'!I9</f>
        <v>0</v>
      </c>
      <c r="G7" s="166">
        <f aca="true" t="shared" si="0" ref="G7:G16">C7-D7+E7-F7</f>
        <v>0</v>
      </c>
    </row>
    <row r="8" spans="1:7" ht="33" customHeight="1">
      <c r="A8" s="929" t="str">
        <f>'06月統合家計簿'!A8</f>
        <v>○○銀行　２</v>
      </c>
      <c r="B8" s="1055"/>
      <c r="C8" s="349">
        <f>'06月統合家計簿'!G8</f>
        <v>0</v>
      </c>
      <c r="D8" s="168">
        <f>'07月銀行口座入出金表'!A12-'07月銀行口座入出金表'!C10</f>
        <v>0</v>
      </c>
      <c r="E8" s="173">
        <f>'07月銀行口座入出金表'!F10+'07月銀行口座入出金表'!F11+'07月銀行口座入出金表'!F12+'07月銀行口座入出金表'!F13+'07月銀行口座入出金表'!F14</f>
        <v>0</v>
      </c>
      <c r="F8" s="174">
        <f>'07月銀行口座入出金表'!I10+'07月銀行口座入出金表'!I11+'07月銀行口座入出金表'!I12+'07月銀行口座入出金表'!I13+'07月銀行口座入出金表'!I14</f>
        <v>0</v>
      </c>
      <c r="G8" s="171">
        <f t="shared" si="0"/>
        <v>0</v>
      </c>
    </row>
    <row r="9" spans="1:7" ht="33" customHeight="1">
      <c r="A9" s="929" t="str">
        <f>'06月統合家計簿'!A9</f>
        <v>○○銀行　３</v>
      </c>
      <c r="B9" s="1055"/>
      <c r="C9" s="349">
        <f>'06月統合家計簿'!G9</f>
        <v>0</v>
      </c>
      <c r="D9" s="168">
        <f>'07月銀行口座入出金表'!A17-'07月銀行口座入出金表'!C15</f>
        <v>0</v>
      </c>
      <c r="E9" s="173">
        <f>'07月銀行口座入出金表'!F15+'07月銀行口座入出金表'!F16+'07月銀行口座入出金表'!F17+'07月銀行口座入出金表'!F18+'07月銀行口座入出金表'!F19</f>
        <v>0</v>
      </c>
      <c r="F9" s="174">
        <f>'07月銀行口座入出金表'!I15+'07月銀行口座入出金表'!I16+'07月銀行口座入出金表'!I17+'07月銀行口座入出金表'!I18+'07月銀行口座入出金表'!I19</f>
        <v>0</v>
      </c>
      <c r="G9" s="171">
        <f t="shared" si="0"/>
        <v>0</v>
      </c>
    </row>
    <row r="10" spans="1:7" ht="33" customHeight="1">
      <c r="A10" s="929" t="str">
        <f>'06月統合家計簿'!A10</f>
        <v>○○銀行　４</v>
      </c>
      <c r="B10" s="1055"/>
      <c r="C10" s="349">
        <f>'06月統合家計簿'!G10</f>
        <v>0</v>
      </c>
      <c r="D10" s="168">
        <f>'07月銀行口座入出金表'!A22-'07月銀行口座入出金表'!C20</f>
        <v>0</v>
      </c>
      <c r="E10" s="173">
        <f>'07月銀行口座入出金表'!F20+'07月銀行口座入出金表'!F21+'07月銀行口座入出金表'!F22+'07月銀行口座入出金表'!F23+'07月銀行口座入出金表'!F24</f>
        <v>0</v>
      </c>
      <c r="F10" s="174">
        <f>'07月銀行口座入出金表'!I20+'07月銀行口座入出金表'!I21+'07月銀行口座入出金表'!I22+'07月銀行口座入出金表'!I23+'07月銀行口座入出金表'!I24</f>
        <v>0</v>
      </c>
      <c r="G10" s="171">
        <f t="shared" si="0"/>
        <v>0</v>
      </c>
    </row>
    <row r="11" spans="1:7" ht="33" customHeight="1">
      <c r="A11" s="929" t="str">
        <f>'06月統合家計簿'!A11</f>
        <v>○○銀行　５</v>
      </c>
      <c r="B11" s="1055"/>
      <c r="C11" s="349">
        <f>'06月統合家計簿'!G11</f>
        <v>0</v>
      </c>
      <c r="D11" s="168">
        <f>'07月銀行口座入出金表'!A27-'07月銀行口座入出金表'!C25</f>
        <v>0</v>
      </c>
      <c r="E11" s="175">
        <f>'07月銀行口座入出金表'!F25+'07月銀行口座入出金表'!F26+'07月銀行口座入出金表'!F27+'07月銀行口座入出金表'!F28+'07月銀行口座入出金表'!F29</f>
        <v>0</v>
      </c>
      <c r="F11" s="174">
        <f>'07月銀行口座入出金表'!I25+'07月銀行口座入出金表'!I26+'07月銀行口座入出金表'!I27+'07月銀行口座入出金表'!I28+'07月銀行口座入出金表'!I29</f>
        <v>0</v>
      </c>
      <c r="G11" s="171">
        <f t="shared" si="0"/>
        <v>0</v>
      </c>
    </row>
    <row r="12" spans="1:7" ht="33" customHeight="1">
      <c r="A12" s="929" t="str">
        <f>'06月統合家計簿'!A12</f>
        <v>○○銀行　６</v>
      </c>
      <c r="B12" s="1055"/>
      <c r="C12" s="349">
        <f>'06月統合家計簿'!G12</f>
        <v>0</v>
      </c>
      <c r="D12" s="168">
        <f>'07月銀行口座入出金表'!A32-'07月銀行口座入出金表'!C30</f>
        <v>0</v>
      </c>
      <c r="E12" s="175">
        <f>'07月銀行口座入出金表'!F30+'07月銀行口座入出金表'!F31+'07月銀行口座入出金表'!F32+'07月銀行口座入出金表'!F33+'07月銀行口座入出金表'!F34</f>
        <v>0</v>
      </c>
      <c r="F12" s="174">
        <f>'07月銀行口座入出金表'!I30+'07月銀行口座入出金表'!I31+'07月銀行口座入出金表'!I32+'07月銀行口座入出金表'!I33+'07月銀行口座入出金表'!I34</f>
        <v>0</v>
      </c>
      <c r="G12" s="171">
        <f t="shared" si="0"/>
        <v>0</v>
      </c>
    </row>
    <row r="13" spans="1:7" ht="33" customHeight="1">
      <c r="A13" s="929" t="str">
        <f>'06月統合家計簿'!A13</f>
        <v>○○銀行　７</v>
      </c>
      <c r="B13" s="1055"/>
      <c r="C13" s="349">
        <f>'06月統合家計簿'!G13</f>
        <v>0</v>
      </c>
      <c r="D13" s="168">
        <f>'07月銀行口座入出金表'!A37-'07月銀行口座入出金表'!C35</f>
        <v>0</v>
      </c>
      <c r="E13" s="175">
        <f>'07月銀行口座入出金表'!F35+'07月銀行口座入出金表'!F36+'07月銀行口座入出金表'!F37+'07月銀行口座入出金表'!F38+'07月銀行口座入出金表'!F39</f>
        <v>0</v>
      </c>
      <c r="F13" s="174">
        <f>'07月銀行口座入出金表'!I35+'07月銀行口座入出金表'!I36+'07月銀行口座入出金表'!I37+'07月銀行口座入出金表'!I38+'07月銀行口座入出金表'!I39</f>
        <v>0</v>
      </c>
      <c r="G13" s="171">
        <f t="shared" si="0"/>
        <v>0</v>
      </c>
    </row>
    <row r="14" spans="1:7" ht="33" customHeight="1">
      <c r="A14" s="929" t="str">
        <f>'06月統合家計簿'!A14</f>
        <v>○○銀行　８</v>
      </c>
      <c r="B14" s="1055"/>
      <c r="C14" s="349">
        <f>'06月統合家計簿'!G14</f>
        <v>0</v>
      </c>
      <c r="D14" s="168">
        <f>'07月銀行口座入出金表'!A42-'07月銀行口座入出金表'!C40</f>
        <v>0</v>
      </c>
      <c r="E14" s="175">
        <f>'07月銀行口座入出金表'!F40+'07月銀行口座入出金表'!F41+'07月銀行口座入出金表'!F42+'07月銀行口座入出金表'!F43+'07月銀行口座入出金表'!F44</f>
        <v>0</v>
      </c>
      <c r="F14" s="174">
        <f>'07月銀行口座入出金表'!I40+'07月銀行口座入出金表'!I41+'07月銀行口座入出金表'!I42+'07月銀行口座入出金表'!I43+'07月銀行口座入出金表'!I44</f>
        <v>0</v>
      </c>
      <c r="G14" s="171">
        <f t="shared" si="0"/>
        <v>0</v>
      </c>
    </row>
    <row r="15" spans="1:7" ht="33" customHeight="1">
      <c r="A15" s="929" t="str">
        <f>'06月統合家計簿'!A15</f>
        <v>○○銀行　９</v>
      </c>
      <c r="B15" s="1055"/>
      <c r="C15" s="349">
        <f>'06月統合家計簿'!G15</f>
        <v>0</v>
      </c>
      <c r="D15" s="168">
        <f>'07月銀行口座入出金表'!A47-'07月銀行口座入出金表'!C45</f>
        <v>0</v>
      </c>
      <c r="E15" s="175">
        <f>'07月銀行口座入出金表'!F45+'07月銀行口座入出金表'!F46+'07月銀行口座入出金表'!F47+'07月銀行口座入出金表'!F48+'07月銀行口座入出金表'!F49</f>
        <v>0</v>
      </c>
      <c r="F15" s="174">
        <f>'07月銀行口座入出金表'!I45+'07月銀行口座入出金表'!I46+'07月銀行口座入出金表'!I47+'07月銀行口座入出金表'!I48+'07月銀行口座入出金表'!I49</f>
        <v>0</v>
      </c>
      <c r="G15" s="171">
        <f t="shared" si="0"/>
        <v>0</v>
      </c>
    </row>
    <row r="16" spans="1:7" ht="33" customHeight="1" thickBot="1">
      <c r="A16" s="929" t="str">
        <f>'06月統合家計簿'!A16</f>
        <v>○○銀行　１０</v>
      </c>
      <c r="B16" s="1056"/>
      <c r="C16" s="350">
        <f>'06月統合家計簿'!G16</f>
        <v>0</v>
      </c>
      <c r="D16" s="170">
        <f>'07月銀行口座入出金表'!A52-'07月銀行口座入出金表'!C50</f>
        <v>0</v>
      </c>
      <c r="E16" s="176">
        <f>'07月銀行口座入出金表'!F50+'07月銀行口座入出金表'!F51+'07月銀行口座入出金表'!F52+'07月銀行口座入出金表'!F53+'07月銀行口座入出金表'!F54</f>
        <v>0</v>
      </c>
      <c r="F16" s="196">
        <f>'07月銀行口座入出金表'!I50+'07月銀行口座入出金表'!I51+'07月銀行口座入出金表'!I52+'07月銀行口座入出金表'!I53+'07月銀行口座入出金表'!I54</f>
        <v>0</v>
      </c>
      <c r="G16" s="172">
        <f t="shared" si="0"/>
        <v>0</v>
      </c>
    </row>
    <row r="17" spans="1:7" ht="36" customHeight="1" thickBot="1">
      <c r="A17" s="930" t="s">
        <v>64</v>
      </c>
      <c r="B17" s="1053"/>
      <c r="C17" s="177">
        <f>'06月現金入出金表'!G37</f>
        <v>0</v>
      </c>
      <c r="D17" s="178"/>
      <c r="E17" s="179">
        <f>'07月現金入出金表'!D36</f>
        <v>0</v>
      </c>
      <c r="F17" s="180">
        <f>'07月現金入出金表'!F37</f>
        <v>0</v>
      </c>
      <c r="G17" s="195">
        <f>C17+E17-F17</f>
        <v>0</v>
      </c>
    </row>
    <row r="18" spans="1:7" ht="42" customHeight="1" thickBot="1">
      <c r="A18" s="931" t="s">
        <v>1</v>
      </c>
      <c r="B18" s="1053"/>
      <c r="C18" s="226">
        <f>SUM(C7:C17)</f>
        <v>0</v>
      </c>
      <c r="D18" s="230">
        <f>SUM(D7:D17)</f>
        <v>0</v>
      </c>
      <c r="E18" s="231">
        <f>SUM(E7:E17)</f>
        <v>0</v>
      </c>
      <c r="F18" s="232">
        <f>SUM(F7:F17)</f>
        <v>0</v>
      </c>
      <c r="G18" s="233">
        <f>C18-D18+E18-F18</f>
        <v>0</v>
      </c>
    </row>
    <row r="19" ht="36" customHeight="1"/>
    <row r="20" spans="1:8" ht="54" customHeight="1">
      <c r="A20" s="1291" t="s">
        <v>119</v>
      </c>
      <c r="B20" s="1291"/>
      <c r="C20" s="1291"/>
      <c r="D20" s="1291"/>
      <c r="E20" s="1291"/>
      <c r="F20" s="1291"/>
      <c r="G20" s="1291"/>
      <c r="H20" s="191"/>
    </row>
    <row r="21" spans="1:7" ht="42.75" customHeight="1" thickBot="1">
      <c r="A21" s="205" t="s">
        <v>70</v>
      </c>
      <c r="B21" s="203"/>
      <c r="C21" s="203"/>
      <c r="D21" s="214"/>
      <c r="E21" s="215"/>
      <c r="F21" s="216"/>
      <c r="G21" s="217"/>
    </row>
    <row r="22" spans="1:7" ht="42" customHeight="1" thickBot="1">
      <c r="A22" s="1286" t="s">
        <v>67</v>
      </c>
      <c r="B22" s="1287"/>
      <c r="C22" s="1287"/>
      <c r="D22" s="1288"/>
      <c r="E22" s="199" t="s">
        <v>66</v>
      </c>
      <c r="F22" s="199" t="s">
        <v>74</v>
      </c>
      <c r="G22" s="201" t="s">
        <v>120</v>
      </c>
    </row>
    <row r="23" spans="1:7" ht="21" customHeight="1" thickBot="1">
      <c r="A23" s="1298" t="s">
        <v>250</v>
      </c>
      <c r="B23" s="1299"/>
      <c r="C23" s="1299"/>
      <c r="D23" s="1299"/>
      <c r="E23" s="1299"/>
      <c r="F23" s="1300"/>
      <c r="G23" s="1270">
        <f>C18</f>
        <v>0</v>
      </c>
    </row>
    <row r="24" spans="1:7" ht="21" customHeight="1">
      <c r="A24" s="466" t="str">
        <f>'06月統合家計簿'!A24</f>
        <v>年内の入金予定項目明細を記してください</v>
      </c>
      <c r="B24" s="466"/>
      <c r="C24" s="466"/>
      <c r="D24" s="467"/>
      <c r="E24" s="468">
        <v>0</v>
      </c>
      <c r="F24" s="222">
        <f>E24*12</f>
        <v>0</v>
      </c>
      <c r="G24" s="224">
        <f aca="true" t="shared" si="1" ref="G24:G33">E24*6</f>
        <v>0</v>
      </c>
    </row>
    <row r="25" spans="1:7" ht="21" customHeight="1">
      <c r="A25" s="466" t="str">
        <f>'06月統合家計簿'!A25</f>
        <v>年内の入金予定項目明細を記してください</v>
      </c>
      <c r="B25" s="466"/>
      <c r="C25" s="466"/>
      <c r="D25" s="467"/>
      <c r="E25" s="468">
        <v>0</v>
      </c>
      <c r="F25" s="223">
        <f>E25*12</f>
        <v>0</v>
      </c>
      <c r="G25" s="225">
        <f t="shared" si="1"/>
        <v>0</v>
      </c>
    </row>
    <row r="26" spans="1:7" ht="21" customHeight="1">
      <c r="A26" s="466" t="str">
        <f>'06月統合家計簿'!A26</f>
        <v>年内の入金予定項目明細を記してください</v>
      </c>
      <c r="B26" s="466"/>
      <c r="C26" s="466"/>
      <c r="D26" s="467"/>
      <c r="E26" s="468">
        <v>0</v>
      </c>
      <c r="F26" s="223">
        <f aca="true" t="shared" si="2" ref="F26:F33">E26*12</f>
        <v>0</v>
      </c>
      <c r="G26" s="225">
        <f t="shared" si="1"/>
        <v>0</v>
      </c>
    </row>
    <row r="27" spans="1:7" ht="21" customHeight="1">
      <c r="A27" s="466" t="str">
        <f>'06月統合家計簿'!A27</f>
        <v>年内の入金予定項目明細を記してください</v>
      </c>
      <c r="B27" s="466"/>
      <c r="C27" s="466"/>
      <c r="D27" s="467"/>
      <c r="E27" s="468">
        <v>0</v>
      </c>
      <c r="F27" s="223">
        <f t="shared" si="2"/>
        <v>0</v>
      </c>
      <c r="G27" s="225">
        <f t="shared" si="1"/>
        <v>0</v>
      </c>
    </row>
    <row r="28" spans="1:7" ht="21" customHeight="1">
      <c r="A28" s="466" t="str">
        <f>'06月統合家計簿'!A28</f>
        <v>年内の入金予定項目明細を記してください</v>
      </c>
      <c r="B28" s="466"/>
      <c r="C28" s="466"/>
      <c r="D28" s="467"/>
      <c r="E28" s="468">
        <v>0</v>
      </c>
      <c r="F28" s="223">
        <f t="shared" si="2"/>
        <v>0</v>
      </c>
      <c r="G28" s="225">
        <f t="shared" si="1"/>
        <v>0</v>
      </c>
    </row>
    <row r="29" spans="1:7" ht="21" customHeight="1">
      <c r="A29" s="466" t="str">
        <f>'06月統合家計簿'!A29</f>
        <v>年内の入金予定項目明細を記してください</v>
      </c>
      <c r="B29" s="466"/>
      <c r="C29" s="466"/>
      <c r="D29" s="467"/>
      <c r="E29" s="468">
        <v>0</v>
      </c>
      <c r="F29" s="223">
        <f t="shared" si="2"/>
        <v>0</v>
      </c>
      <c r="G29" s="225">
        <f t="shared" si="1"/>
        <v>0</v>
      </c>
    </row>
    <row r="30" spans="1:7" ht="21" customHeight="1">
      <c r="A30" s="466" t="str">
        <f>'06月統合家計簿'!A30</f>
        <v>年内の入金予定項目明細を記してください</v>
      </c>
      <c r="B30" s="469"/>
      <c r="C30" s="469"/>
      <c r="D30" s="470"/>
      <c r="E30" s="468">
        <v>0</v>
      </c>
      <c r="F30" s="223">
        <f t="shared" si="2"/>
        <v>0</v>
      </c>
      <c r="G30" s="225">
        <f t="shared" si="1"/>
        <v>0</v>
      </c>
    </row>
    <row r="31" spans="1:7" ht="21" customHeight="1">
      <c r="A31" s="466" t="str">
        <f>'06月統合家計簿'!A31</f>
        <v>年内の入金予定項目明細を記してください</v>
      </c>
      <c r="B31" s="469"/>
      <c r="C31" s="469"/>
      <c r="D31" s="470"/>
      <c r="E31" s="468">
        <v>0</v>
      </c>
      <c r="F31" s="223">
        <f t="shared" si="2"/>
        <v>0</v>
      </c>
      <c r="G31" s="225">
        <f t="shared" si="1"/>
        <v>0</v>
      </c>
    </row>
    <row r="32" spans="1:7" ht="21" customHeight="1">
      <c r="A32" s="466" t="str">
        <f>'06月統合家計簿'!A32</f>
        <v>年内の入金予定項目明細を記してください</v>
      </c>
      <c r="B32" s="469"/>
      <c r="C32" s="469"/>
      <c r="D32" s="470"/>
      <c r="E32" s="468">
        <v>0</v>
      </c>
      <c r="F32" s="223">
        <f t="shared" si="2"/>
        <v>0</v>
      </c>
      <c r="G32" s="225">
        <f t="shared" si="1"/>
        <v>0</v>
      </c>
    </row>
    <row r="33" spans="1:7" ht="21" customHeight="1" thickBot="1">
      <c r="A33" s="466" t="str">
        <f>'06月統合家計簿'!A33</f>
        <v>年内の入金予定項目明細を記してください</v>
      </c>
      <c r="B33" s="471"/>
      <c r="C33" s="471"/>
      <c r="D33" s="472"/>
      <c r="E33" s="473">
        <v>0</v>
      </c>
      <c r="F33" s="223">
        <f t="shared" si="2"/>
        <v>0</v>
      </c>
      <c r="G33" s="293">
        <f t="shared" si="1"/>
        <v>0</v>
      </c>
    </row>
    <row r="34" spans="1:7" ht="42" customHeight="1" thickBot="1">
      <c r="A34" s="213"/>
      <c r="B34" s="198"/>
      <c r="C34" s="198"/>
      <c r="D34" s="202" t="s">
        <v>72</v>
      </c>
      <c r="E34" s="221">
        <f>SUM(E24:E33)</f>
        <v>0</v>
      </c>
      <c r="F34" s="221">
        <f>SUM(F24:F33)</f>
        <v>0</v>
      </c>
      <c r="G34" s="226">
        <f>SUM(G23:G33)</f>
        <v>0</v>
      </c>
    </row>
    <row r="35" spans="1:8" ht="18" customHeight="1">
      <c r="A35" s="189"/>
      <c r="B35" s="189"/>
      <c r="C35" s="189"/>
      <c r="D35" s="189"/>
      <c r="E35" s="189"/>
      <c r="F35" s="189"/>
      <c r="G35" s="189"/>
      <c r="H35" s="3"/>
    </row>
    <row r="36" spans="1:8" ht="42" customHeight="1" thickBot="1">
      <c r="A36" s="206" t="s">
        <v>71</v>
      </c>
      <c r="B36" s="204"/>
      <c r="C36" s="204"/>
      <c r="D36" s="204"/>
      <c r="E36" s="204"/>
      <c r="F36" s="204"/>
      <c r="G36" s="204"/>
      <c r="H36" s="191"/>
    </row>
    <row r="37" spans="1:8" ht="42" customHeight="1" thickBot="1">
      <c r="A37" s="1286" t="s">
        <v>68</v>
      </c>
      <c r="B37" s="1287"/>
      <c r="C37" s="1287"/>
      <c r="D37" s="1288"/>
      <c r="E37" s="199" t="s">
        <v>66</v>
      </c>
      <c r="F37" s="199" t="s">
        <v>74</v>
      </c>
      <c r="G37" s="201" t="s">
        <v>121</v>
      </c>
      <c r="H37" s="192"/>
    </row>
    <row r="38" spans="1:7" ht="21" customHeight="1">
      <c r="A38" s="469" t="str">
        <f>'06月統合家計簿'!A38</f>
        <v>年内の出金予定項目明細を記してください</v>
      </c>
      <c r="B38" s="474"/>
      <c r="C38" s="474"/>
      <c r="D38" s="475"/>
      <c r="E38" s="476">
        <v>0</v>
      </c>
      <c r="F38" s="222">
        <f>E38*12</f>
        <v>0</v>
      </c>
      <c r="G38" s="224">
        <f>E38*6</f>
        <v>0</v>
      </c>
    </row>
    <row r="39" spans="1:7" ht="21" customHeight="1">
      <c r="A39" s="469" t="str">
        <f>'06月統合家計簿'!A39</f>
        <v>年内の出金予定項目明細を記してください</v>
      </c>
      <c r="B39" s="466"/>
      <c r="C39" s="466"/>
      <c r="D39" s="467"/>
      <c r="E39" s="477">
        <v>0</v>
      </c>
      <c r="F39" s="223">
        <f aca="true" t="shared" si="3" ref="F39:F57">E39*12</f>
        <v>0</v>
      </c>
      <c r="G39" s="225">
        <f>E39*6</f>
        <v>0</v>
      </c>
    </row>
    <row r="40" spans="1:7" ht="21" customHeight="1">
      <c r="A40" s="469" t="str">
        <f>'06月統合家計簿'!A40</f>
        <v>年内の出金予定項目明細を記してください</v>
      </c>
      <c r="B40" s="466"/>
      <c r="C40" s="466"/>
      <c r="D40" s="467"/>
      <c r="E40" s="477">
        <v>0</v>
      </c>
      <c r="F40" s="223">
        <f>E40*12</f>
        <v>0</v>
      </c>
      <c r="G40" s="225">
        <f>E40*6</f>
        <v>0</v>
      </c>
    </row>
    <row r="41" spans="1:7" ht="21" customHeight="1">
      <c r="A41" s="469" t="str">
        <f>'06月統合家計簿'!A41</f>
        <v>年内の出金予定項目明細を記してください</v>
      </c>
      <c r="B41" s="466"/>
      <c r="C41" s="466"/>
      <c r="D41" s="467"/>
      <c r="E41" s="477">
        <v>0</v>
      </c>
      <c r="F41" s="223">
        <f t="shared" si="3"/>
        <v>0</v>
      </c>
      <c r="G41" s="225">
        <f aca="true" t="shared" si="4" ref="G41:G57">E41*6</f>
        <v>0</v>
      </c>
    </row>
    <row r="42" spans="1:7" ht="21" customHeight="1">
      <c r="A42" s="469" t="str">
        <f>'06月統合家計簿'!A42</f>
        <v>年内の出金予定項目明細を記してください</v>
      </c>
      <c r="B42" s="469"/>
      <c r="C42" s="469"/>
      <c r="D42" s="470"/>
      <c r="E42" s="478">
        <v>0</v>
      </c>
      <c r="F42" s="223">
        <f t="shared" si="3"/>
        <v>0</v>
      </c>
      <c r="G42" s="225">
        <f t="shared" si="4"/>
        <v>0</v>
      </c>
    </row>
    <row r="43" spans="1:7" ht="21" customHeight="1">
      <c r="A43" s="469" t="str">
        <f>'06月統合家計簿'!A43</f>
        <v>年内の出金予定項目明細を記してください</v>
      </c>
      <c r="B43" s="469"/>
      <c r="C43" s="469"/>
      <c r="D43" s="470"/>
      <c r="E43" s="478">
        <v>0</v>
      </c>
      <c r="F43" s="223">
        <f>E43*12</f>
        <v>0</v>
      </c>
      <c r="G43" s="225">
        <f t="shared" si="4"/>
        <v>0</v>
      </c>
    </row>
    <row r="44" spans="1:7" ht="21" customHeight="1">
      <c r="A44" s="469" t="str">
        <f>'06月統合家計簿'!A44</f>
        <v>年内の出金予定項目明細を記してください</v>
      </c>
      <c r="B44" s="469"/>
      <c r="C44" s="469"/>
      <c r="D44" s="470"/>
      <c r="E44" s="479">
        <v>0</v>
      </c>
      <c r="F44" s="223">
        <f t="shared" si="3"/>
        <v>0</v>
      </c>
      <c r="G44" s="225">
        <f t="shared" si="4"/>
        <v>0</v>
      </c>
    </row>
    <row r="45" spans="1:7" ht="21" customHeight="1">
      <c r="A45" s="469" t="str">
        <f>'06月統合家計簿'!A45</f>
        <v>年内の出金予定項目明細を記してください</v>
      </c>
      <c r="B45" s="469"/>
      <c r="C45" s="469"/>
      <c r="D45" s="470"/>
      <c r="E45" s="479">
        <v>0</v>
      </c>
      <c r="F45" s="223">
        <f t="shared" si="3"/>
        <v>0</v>
      </c>
      <c r="G45" s="225">
        <f t="shared" si="4"/>
        <v>0</v>
      </c>
    </row>
    <row r="46" spans="1:7" ht="21" customHeight="1">
      <c r="A46" s="469" t="str">
        <f>'06月統合家計簿'!A46</f>
        <v>年内の出金予定項目明細を記してください</v>
      </c>
      <c r="B46" s="469"/>
      <c r="C46" s="469"/>
      <c r="D46" s="469"/>
      <c r="E46" s="480">
        <v>0</v>
      </c>
      <c r="F46" s="223">
        <f t="shared" si="3"/>
        <v>0</v>
      </c>
      <c r="G46" s="225">
        <f t="shared" si="4"/>
        <v>0</v>
      </c>
    </row>
    <row r="47" spans="1:7" ht="21" customHeight="1">
      <c r="A47" s="469" t="str">
        <f>'06月統合家計簿'!A47</f>
        <v>年内の出金予定項目明細を記してください</v>
      </c>
      <c r="B47" s="469"/>
      <c r="C47" s="469"/>
      <c r="D47" s="469"/>
      <c r="E47" s="481">
        <v>0</v>
      </c>
      <c r="F47" s="223">
        <f t="shared" si="3"/>
        <v>0</v>
      </c>
      <c r="G47" s="225">
        <f t="shared" si="4"/>
        <v>0</v>
      </c>
    </row>
    <row r="48" spans="1:7" ht="21" customHeight="1">
      <c r="A48" s="469" t="str">
        <f>'06月統合家計簿'!A48</f>
        <v>年内の出金予定項目明細を記してください</v>
      </c>
      <c r="B48" s="469"/>
      <c r="C48" s="469"/>
      <c r="D48" s="469"/>
      <c r="E48" s="481">
        <v>0</v>
      </c>
      <c r="F48" s="223">
        <f t="shared" si="3"/>
        <v>0</v>
      </c>
      <c r="G48" s="225">
        <f t="shared" si="4"/>
        <v>0</v>
      </c>
    </row>
    <row r="49" spans="1:7" ht="21" customHeight="1">
      <c r="A49" s="469" t="str">
        <f>'06月統合家計簿'!A49</f>
        <v>年内の出金予定項目明細を記してください</v>
      </c>
      <c r="B49" s="469"/>
      <c r="C49" s="469"/>
      <c r="D49" s="469"/>
      <c r="E49" s="480">
        <v>0</v>
      </c>
      <c r="F49" s="223">
        <f t="shared" si="3"/>
        <v>0</v>
      </c>
      <c r="G49" s="225">
        <f t="shared" si="4"/>
        <v>0</v>
      </c>
    </row>
    <row r="50" spans="1:7" ht="21" customHeight="1">
      <c r="A50" s="469" t="str">
        <f>'06月統合家計簿'!A50</f>
        <v>年内の出金予定項目明細を記してください</v>
      </c>
      <c r="B50" s="469"/>
      <c r="C50" s="469"/>
      <c r="D50" s="469"/>
      <c r="E50" s="481">
        <v>0</v>
      </c>
      <c r="F50" s="223">
        <f t="shared" si="3"/>
        <v>0</v>
      </c>
      <c r="G50" s="225">
        <f t="shared" si="4"/>
        <v>0</v>
      </c>
    </row>
    <row r="51" spans="1:7" ht="21" customHeight="1">
      <c r="A51" s="469" t="str">
        <f>'06月統合家計簿'!A51</f>
        <v>年内の出金予定項目明細を記してください</v>
      </c>
      <c r="B51" s="469"/>
      <c r="C51" s="469"/>
      <c r="D51" s="469"/>
      <c r="E51" s="481">
        <v>0</v>
      </c>
      <c r="F51" s="223">
        <f t="shared" si="3"/>
        <v>0</v>
      </c>
      <c r="G51" s="225">
        <f t="shared" si="4"/>
        <v>0</v>
      </c>
    </row>
    <row r="52" spans="1:7" ht="21" customHeight="1">
      <c r="A52" s="469" t="str">
        <f>'06月統合家計簿'!A52</f>
        <v>年内の出金予定項目明細を記してください</v>
      </c>
      <c r="B52" s="469"/>
      <c r="C52" s="469"/>
      <c r="D52" s="469"/>
      <c r="E52" s="481">
        <v>0</v>
      </c>
      <c r="F52" s="223">
        <f t="shared" si="3"/>
        <v>0</v>
      </c>
      <c r="G52" s="225">
        <f t="shared" si="4"/>
        <v>0</v>
      </c>
    </row>
    <row r="53" spans="1:7" ht="21" customHeight="1">
      <c r="A53" s="469" t="str">
        <f>'06月統合家計簿'!A53</f>
        <v>年内の出金予定項目明細を記してください</v>
      </c>
      <c r="B53" s="469"/>
      <c r="C53" s="469"/>
      <c r="D53" s="469"/>
      <c r="E53" s="481">
        <v>0</v>
      </c>
      <c r="F53" s="223">
        <f t="shared" si="3"/>
        <v>0</v>
      </c>
      <c r="G53" s="225">
        <f t="shared" si="4"/>
        <v>0</v>
      </c>
    </row>
    <row r="54" spans="1:7" ht="21" customHeight="1">
      <c r="A54" s="469" t="str">
        <f>'06月統合家計簿'!A54</f>
        <v>年内の出金予定項目明細を記してください</v>
      </c>
      <c r="B54" s="469"/>
      <c r="C54" s="469"/>
      <c r="D54" s="470"/>
      <c r="E54" s="480">
        <v>0</v>
      </c>
      <c r="F54" s="223">
        <f t="shared" si="3"/>
        <v>0</v>
      </c>
      <c r="G54" s="225">
        <f t="shared" si="4"/>
        <v>0</v>
      </c>
    </row>
    <row r="55" spans="1:7" ht="21" customHeight="1">
      <c r="A55" s="469" t="str">
        <f>'06月統合家計簿'!A55</f>
        <v>年内の出金予定項目明細を記してください</v>
      </c>
      <c r="B55" s="469"/>
      <c r="C55" s="469"/>
      <c r="D55" s="470"/>
      <c r="E55" s="481">
        <v>0</v>
      </c>
      <c r="F55" s="223">
        <f t="shared" si="3"/>
        <v>0</v>
      </c>
      <c r="G55" s="225">
        <f t="shared" si="4"/>
        <v>0</v>
      </c>
    </row>
    <row r="56" spans="1:7" ht="21" customHeight="1">
      <c r="A56" s="469" t="str">
        <f>'06月統合家計簿'!A56</f>
        <v>年内の出金予定項目明細を記してください</v>
      </c>
      <c r="B56" s="469"/>
      <c r="C56" s="469"/>
      <c r="D56" s="470"/>
      <c r="E56" s="480">
        <v>0</v>
      </c>
      <c r="F56" s="223">
        <f t="shared" si="3"/>
        <v>0</v>
      </c>
      <c r="G56" s="225">
        <f t="shared" si="4"/>
        <v>0</v>
      </c>
    </row>
    <row r="57" spans="1:7" ht="21" customHeight="1" thickBot="1">
      <c r="A57" s="469" t="str">
        <f>'06月統合家計簿'!A57</f>
        <v>年内の出金予定項目明細を記してください</v>
      </c>
      <c r="B57" s="482"/>
      <c r="C57" s="482"/>
      <c r="D57" s="483"/>
      <c r="E57" s="484">
        <v>0</v>
      </c>
      <c r="F57" s="227">
        <f t="shared" si="3"/>
        <v>0</v>
      </c>
      <c r="G57" s="293">
        <f t="shared" si="4"/>
        <v>0</v>
      </c>
    </row>
    <row r="58" spans="1:7" ht="42" customHeight="1" thickBot="1">
      <c r="A58" s="213"/>
      <c r="B58" s="198"/>
      <c r="C58" s="198"/>
      <c r="D58" s="202" t="s">
        <v>69</v>
      </c>
      <c r="E58" s="221">
        <f>SUM(E38:E57)</f>
        <v>0</v>
      </c>
      <c r="F58" s="221">
        <f>SUM(F38:F57)</f>
        <v>0</v>
      </c>
      <c r="G58" s="226">
        <f>SUM(G38:G57)</f>
        <v>0</v>
      </c>
    </row>
    <row r="59" spans="1:7" ht="39.75" customHeight="1">
      <c r="A59" s="193"/>
      <c r="B59" s="1"/>
      <c r="C59" s="1"/>
      <c r="D59" s="1"/>
      <c r="E59" s="1"/>
      <c r="F59" s="207" t="s">
        <v>75</v>
      </c>
      <c r="G59" s="229">
        <f>G34-G58</f>
        <v>0</v>
      </c>
    </row>
    <row r="60" spans="1:7" ht="18" customHeight="1">
      <c r="A60" s="194"/>
      <c r="B60" s="1"/>
      <c r="C60" s="1"/>
      <c r="D60" s="1"/>
      <c r="E60" s="200"/>
      <c r="F60" s="1"/>
      <c r="G60" s="219" t="s">
        <v>188</v>
      </c>
    </row>
    <row r="61" spans="1:7" ht="18" customHeight="1">
      <c r="A61" s="194"/>
      <c r="B61" s="1"/>
      <c r="C61" s="1"/>
      <c r="D61" s="1"/>
      <c r="E61" s="200"/>
      <c r="F61" s="219"/>
      <c r="G61" s="2"/>
    </row>
  </sheetData>
  <sheetProtection sheet="1" objects="1" scenarios="1"/>
  <mergeCells count="7">
    <mergeCell ref="A37:D37"/>
    <mergeCell ref="A1:G1"/>
    <mergeCell ref="A2:G2"/>
    <mergeCell ref="A20:G20"/>
    <mergeCell ref="A6:B6"/>
    <mergeCell ref="A23:F23"/>
    <mergeCell ref="A22:D22"/>
  </mergeCells>
  <printOptions/>
  <pageMargins left="0.7" right="0.7" top="0.75" bottom="0.75" header="0.3" footer="0.3"/>
  <pageSetup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EF"/>
  </sheetPr>
  <dimension ref="A1:AD57"/>
  <sheetViews>
    <sheetView zoomScalePageLayoutView="0" workbookViewId="0" topLeftCell="A1">
      <pane xSplit="1" ySplit="4" topLeftCell="B5" activePane="bottomRight" state="frozen"/>
      <selection pane="topLeft" activeCell="B55" sqref="B55"/>
      <selection pane="topRight" activeCell="B55" sqref="B55"/>
      <selection pane="bottomLeft" activeCell="B55" sqref="B55"/>
      <selection pane="bottomRight" activeCell="A1" sqref="A1:L1"/>
    </sheetView>
  </sheetViews>
  <sheetFormatPr defaultColWidth="9.140625" defaultRowHeight="15"/>
  <cols>
    <col min="1" max="1" width="15.57421875" style="11" customWidth="1"/>
    <col min="2" max="3" width="13.140625" style="11" customWidth="1"/>
    <col min="4" max="4" width="35.57421875" style="11" customWidth="1"/>
    <col min="5" max="5" width="9.57421875" style="11" customWidth="1"/>
    <col min="6" max="6" width="13.140625" style="11" customWidth="1"/>
    <col min="7" max="7" width="35.57421875" style="11" customWidth="1"/>
    <col min="8" max="8" width="9.57421875" style="10" customWidth="1"/>
    <col min="9" max="9" width="13.140625" style="11" customWidth="1"/>
    <col min="10" max="10" width="35.57421875" style="11" customWidth="1"/>
    <col min="11" max="11" width="9.57421875" style="11" customWidth="1"/>
    <col min="12" max="12" width="16.57421875" style="122" bestFit="1" customWidth="1"/>
    <col min="13" max="13" width="13.7109375" style="14" customWidth="1"/>
    <col min="14" max="14" width="14.28125" style="15" bestFit="1" customWidth="1"/>
    <col min="15" max="15" width="10.8515625" style="16" bestFit="1" customWidth="1"/>
    <col min="16" max="16" width="9.00390625" style="11" customWidth="1"/>
    <col min="17" max="17" width="10.28125" style="17" bestFit="1" customWidth="1"/>
    <col min="18" max="18" width="14.421875" style="18" customWidth="1"/>
    <col min="19" max="19" width="10.57421875" style="19" bestFit="1" customWidth="1"/>
    <col min="20" max="20" width="9.140625" style="20" bestFit="1" customWidth="1"/>
    <col min="21" max="21" width="9.00390625" style="21" customWidth="1"/>
    <col min="22" max="22" width="16.421875" style="18" customWidth="1"/>
    <col min="23" max="23" width="11.421875" style="20" bestFit="1" customWidth="1"/>
    <col min="24" max="24" width="12.140625" style="22" customWidth="1"/>
    <col min="25" max="25" width="12.57421875" style="23" customWidth="1"/>
    <col min="26" max="26" width="10.421875" style="24" bestFit="1" customWidth="1"/>
    <col min="27" max="27" width="9.140625" style="25" bestFit="1" customWidth="1"/>
    <col min="28" max="28" width="5.140625" style="123" customWidth="1"/>
    <col min="29" max="29" width="10.00390625" style="17" customWidth="1"/>
    <col min="30" max="30" width="12.28125" style="17" customWidth="1"/>
    <col min="31" max="31" width="12.28125" style="11" customWidth="1"/>
    <col min="32" max="16384" width="9.00390625" style="11" customWidth="1"/>
  </cols>
  <sheetData>
    <row r="1" spans="1:28" ht="63" customHeight="1">
      <c r="A1" s="1301" t="s">
        <v>243</v>
      </c>
      <c r="B1" s="1301"/>
      <c r="C1" s="1301"/>
      <c r="D1" s="1301"/>
      <c r="E1" s="1301"/>
      <c r="F1" s="1301"/>
      <c r="G1" s="1301"/>
      <c r="H1" s="1301"/>
      <c r="I1" s="1301"/>
      <c r="J1" s="1301"/>
      <c r="K1" s="1301"/>
      <c r="L1" s="1301"/>
      <c r="AB1" s="31"/>
    </row>
    <row r="2" spans="1:28" ht="21" customHeight="1">
      <c r="A2" s="1302" t="s">
        <v>10</v>
      </c>
      <c r="B2" s="1302"/>
      <c r="C2" s="1302"/>
      <c r="D2" s="1302"/>
      <c r="E2" s="1302"/>
      <c r="F2" s="1302"/>
      <c r="G2" s="1302"/>
      <c r="H2" s="1302"/>
      <c r="I2" s="1302"/>
      <c r="J2" s="1302"/>
      <c r="K2" s="1302"/>
      <c r="L2" s="1302"/>
      <c r="AB2" s="31"/>
    </row>
    <row r="3" spans="1:28" ht="21" customHeight="1" thickBot="1">
      <c r="A3" s="9" t="s">
        <v>112</v>
      </c>
      <c r="C3" s="32" t="s">
        <v>11</v>
      </c>
      <c r="D3" s="33"/>
      <c r="E3" s="33"/>
      <c r="F3" s="34"/>
      <c r="G3" s="33"/>
      <c r="H3" s="33"/>
      <c r="I3" s="35"/>
      <c r="J3" s="12" t="s">
        <v>6</v>
      </c>
      <c r="K3" s="13" t="s">
        <v>7</v>
      </c>
      <c r="L3" s="36">
        <f ca="1">NOW()</f>
        <v>44276.03434050926</v>
      </c>
      <c r="AB3" s="17"/>
    </row>
    <row r="4" spans="1:28" ht="52.5" customHeight="1" thickBot="1" thickTop="1">
      <c r="A4" s="37" t="s">
        <v>12</v>
      </c>
      <c r="B4" s="38" t="s">
        <v>13</v>
      </c>
      <c r="C4" s="39" t="s">
        <v>14</v>
      </c>
      <c r="D4" s="40" t="s">
        <v>15</v>
      </c>
      <c r="E4" s="41" t="s">
        <v>16</v>
      </c>
      <c r="F4" s="42" t="s">
        <v>17</v>
      </c>
      <c r="G4" s="43" t="s">
        <v>18</v>
      </c>
      <c r="H4" s="44" t="s">
        <v>19</v>
      </c>
      <c r="I4" s="45" t="s">
        <v>20</v>
      </c>
      <c r="J4" s="46" t="s">
        <v>21</v>
      </c>
      <c r="K4" s="47" t="s">
        <v>22</v>
      </c>
      <c r="L4" s="48" t="s">
        <v>23</v>
      </c>
      <c r="M4" s="49"/>
      <c r="N4" s="50"/>
      <c r="O4" s="51"/>
      <c r="Q4" s="52"/>
      <c r="R4" s="49"/>
      <c r="S4" s="53"/>
      <c r="T4" s="54"/>
      <c r="U4" s="55"/>
      <c r="AB4" s="17"/>
    </row>
    <row r="5" spans="1:28" ht="19.5" thickTop="1">
      <c r="A5" s="56" t="str">
        <f>'07月統合家計簿'!A7</f>
        <v>○○銀行　１</v>
      </c>
      <c r="B5" s="182">
        <f>'06月銀行口座入出金表'!L5</f>
        <v>0</v>
      </c>
      <c r="C5" s="57">
        <f>'07月カード利用明細表'!B14</f>
        <v>0</v>
      </c>
      <c r="D5" s="532" t="s">
        <v>50</v>
      </c>
      <c r="E5" s="487"/>
      <c r="F5" s="503"/>
      <c r="G5" s="518"/>
      <c r="H5" s="509"/>
      <c r="I5" s="519"/>
      <c r="J5" s="518"/>
      <c r="K5" s="520"/>
      <c r="L5" s="58">
        <f>B5-SUM(C5:C7)+SUM(F5:F9)-SUM(I5:I9)</f>
        <v>0</v>
      </c>
      <c r="M5" s="49"/>
      <c r="N5" s="59"/>
      <c r="O5" s="51"/>
      <c r="Q5" s="52"/>
      <c r="R5" s="49"/>
      <c r="S5" s="53"/>
      <c r="T5" s="54"/>
      <c r="U5" s="55"/>
      <c r="AB5" s="17"/>
    </row>
    <row r="6" spans="1:28" ht="18.75">
      <c r="A6" s="60" t="s">
        <v>24</v>
      </c>
      <c r="B6" s="61"/>
      <c r="C6" s="512"/>
      <c r="D6" s="486"/>
      <c r="E6" s="513"/>
      <c r="F6" s="488"/>
      <c r="G6" s="514"/>
      <c r="H6" s="490"/>
      <c r="I6" s="491"/>
      <c r="J6" s="489"/>
      <c r="K6" s="492"/>
      <c r="L6" s="62"/>
      <c r="M6" s="49"/>
      <c r="N6" s="50"/>
      <c r="O6" s="51"/>
      <c r="Q6" s="52"/>
      <c r="R6" s="49"/>
      <c r="S6" s="53"/>
      <c r="T6" s="54"/>
      <c r="U6" s="55"/>
      <c r="AB6" s="17"/>
    </row>
    <row r="7" spans="1:28" ht="18.75">
      <c r="A7" s="63">
        <f>SUM(C5:C7)</f>
        <v>0</v>
      </c>
      <c r="B7" s="61"/>
      <c r="C7" s="485"/>
      <c r="D7" s="486"/>
      <c r="E7" s="487"/>
      <c r="F7" s="488"/>
      <c r="G7" s="489"/>
      <c r="H7" s="490"/>
      <c r="I7" s="491"/>
      <c r="J7" s="489"/>
      <c r="K7" s="492"/>
      <c r="L7" s="62"/>
      <c r="M7" s="49"/>
      <c r="N7" s="50"/>
      <c r="O7" s="51"/>
      <c r="Q7" s="52"/>
      <c r="R7" s="49"/>
      <c r="S7" s="53"/>
      <c r="T7" s="54"/>
      <c r="U7" s="55"/>
      <c r="AB7" s="17"/>
    </row>
    <row r="8" spans="1:28" ht="18.75">
      <c r="A8" s="64" t="s">
        <v>25</v>
      </c>
      <c r="B8" s="61"/>
      <c r="C8" s="485"/>
      <c r="D8" s="508"/>
      <c r="E8" s="487"/>
      <c r="F8" s="488"/>
      <c r="G8" s="489"/>
      <c r="H8" s="490"/>
      <c r="I8" s="491"/>
      <c r="J8" s="489"/>
      <c r="K8" s="492"/>
      <c r="L8" s="62"/>
      <c r="M8" s="49"/>
      <c r="N8" s="50"/>
      <c r="O8" s="51"/>
      <c r="Q8" s="52"/>
      <c r="R8" s="49"/>
      <c r="S8" s="53"/>
      <c r="T8" s="54"/>
      <c r="U8" s="55"/>
      <c r="AB8" s="17"/>
    </row>
    <row r="9" spans="1:28" ht="19.5" thickBot="1">
      <c r="A9" s="65">
        <f>B5-SUM(C5:C9)</f>
        <v>0</v>
      </c>
      <c r="B9" s="188"/>
      <c r="C9" s="515"/>
      <c r="D9" s="516"/>
      <c r="E9" s="517"/>
      <c r="F9" s="496"/>
      <c r="G9" s="497"/>
      <c r="H9" s="498"/>
      <c r="I9" s="499"/>
      <c r="J9" s="497"/>
      <c r="K9" s="500"/>
      <c r="L9" s="67"/>
      <c r="M9" s="49"/>
      <c r="N9" s="50"/>
      <c r="O9" s="51"/>
      <c r="Q9" s="52"/>
      <c r="R9" s="49"/>
      <c r="S9" s="53"/>
      <c r="T9" s="54"/>
      <c r="U9" s="55"/>
      <c r="AB9" s="17"/>
    </row>
    <row r="10" spans="1:28" ht="18.75">
      <c r="A10" s="68" t="str">
        <f>'07月統合家計簿'!A8</f>
        <v>○○銀行　２</v>
      </c>
      <c r="B10" s="529">
        <f>'06月銀行口座入出金表'!L10</f>
        <v>0</v>
      </c>
      <c r="C10" s="69">
        <f>'07月カード利用明細表'!B26</f>
        <v>0</v>
      </c>
      <c r="D10" s="501" t="s">
        <v>51</v>
      </c>
      <c r="E10" s="502"/>
      <c r="F10" s="503"/>
      <c r="G10" s="504"/>
      <c r="H10" s="490"/>
      <c r="I10" s="505"/>
      <c r="J10" s="504"/>
      <c r="K10" s="506"/>
      <c r="L10" s="58">
        <f>B10-SUM(C10:C14)+SUM(F10:F14)-SUM(I10:I14)</f>
        <v>0</v>
      </c>
      <c r="M10" s="49"/>
      <c r="N10" s="50"/>
      <c r="O10" s="51"/>
      <c r="Q10" s="52"/>
      <c r="R10" s="49"/>
      <c r="S10" s="53"/>
      <c r="T10" s="54"/>
      <c r="U10" s="55"/>
      <c r="AB10" s="17"/>
    </row>
    <row r="11" spans="1:28" ht="18.75">
      <c r="A11" s="60" t="s">
        <v>24</v>
      </c>
      <c r="B11" s="61"/>
      <c r="C11" s="485"/>
      <c r="D11" s="486"/>
      <c r="E11" s="487"/>
      <c r="F11" s="488"/>
      <c r="G11" s="489"/>
      <c r="H11" s="490"/>
      <c r="I11" s="491"/>
      <c r="J11" s="489"/>
      <c r="K11" s="492"/>
      <c r="L11" s="62"/>
      <c r="M11" s="49"/>
      <c r="N11" s="50"/>
      <c r="O11" s="51"/>
      <c r="Q11" s="52"/>
      <c r="R11" s="49"/>
      <c r="S11" s="53"/>
      <c r="T11" s="54"/>
      <c r="U11" s="55"/>
      <c r="AB11" s="17"/>
    </row>
    <row r="12" spans="1:28" ht="18.75">
      <c r="A12" s="63">
        <f>SUM(C10:C14)</f>
        <v>0</v>
      </c>
      <c r="B12" s="61"/>
      <c r="C12" s="485"/>
      <c r="D12" s="486"/>
      <c r="E12" s="487"/>
      <c r="F12" s="488"/>
      <c r="G12" s="489"/>
      <c r="H12" s="490"/>
      <c r="I12" s="491"/>
      <c r="J12" s="489"/>
      <c r="K12" s="492"/>
      <c r="L12" s="62"/>
      <c r="M12" s="49"/>
      <c r="N12" s="50"/>
      <c r="O12" s="51"/>
      <c r="Q12" s="52"/>
      <c r="R12" s="49"/>
      <c r="S12" s="53"/>
      <c r="T12" s="54"/>
      <c r="U12" s="55"/>
      <c r="AB12" s="17"/>
    </row>
    <row r="13" spans="1:28" ht="18.75">
      <c r="A13" s="64" t="s">
        <v>25</v>
      </c>
      <c r="B13" s="61"/>
      <c r="C13" s="485"/>
      <c r="D13" s="508"/>
      <c r="E13" s="487"/>
      <c r="F13" s="488"/>
      <c r="G13" s="489"/>
      <c r="H13" s="490"/>
      <c r="I13" s="491"/>
      <c r="J13" s="489"/>
      <c r="K13" s="492"/>
      <c r="L13" s="62"/>
      <c r="M13" s="49"/>
      <c r="N13" s="50"/>
      <c r="O13" s="51"/>
      <c r="Q13" s="52"/>
      <c r="R13" s="49"/>
      <c r="S13" s="53"/>
      <c r="T13" s="54"/>
      <c r="U13" s="55"/>
      <c r="AB13" s="17"/>
    </row>
    <row r="14" spans="1:28" ht="19.5" thickBot="1">
      <c r="A14" s="65">
        <f>B10-SUM(C10:C14)</f>
        <v>0</v>
      </c>
      <c r="B14" s="188"/>
      <c r="C14" s="493"/>
      <c r="D14" s="511"/>
      <c r="E14" s="495"/>
      <c r="F14" s="496"/>
      <c r="G14" s="497"/>
      <c r="H14" s="498"/>
      <c r="I14" s="499"/>
      <c r="J14" s="497"/>
      <c r="K14" s="500"/>
      <c r="L14" s="67"/>
      <c r="M14" s="49"/>
      <c r="N14" s="50"/>
      <c r="O14" s="51"/>
      <c r="Q14" s="52"/>
      <c r="R14" s="49"/>
      <c r="S14" s="53"/>
      <c r="T14" s="54"/>
      <c r="U14" s="55"/>
      <c r="AB14" s="17"/>
    </row>
    <row r="15" spans="1:28" ht="18.75">
      <c r="A15" s="68" t="str">
        <f>'07月統合家計簿'!A9</f>
        <v>○○銀行　３</v>
      </c>
      <c r="B15" s="529">
        <f>'06月銀行口座入出金表'!L15</f>
        <v>0</v>
      </c>
      <c r="C15" s="69">
        <f>'07月カード利用明細表'!B38</f>
        <v>0</v>
      </c>
      <c r="D15" s="501" t="s">
        <v>52</v>
      </c>
      <c r="E15" s="502"/>
      <c r="F15" s="503"/>
      <c r="G15" s="504"/>
      <c r="H15" s="490"/>
      <c r="I15" s="505"/>
      <c r="J15" s="504"/>
      <c r="K15" s="506"/>
      <c r="L15" s="58">
        <f>B15-SUM(C15:C19)+SUM(F15:F19)-SUM(I15:I19)</f>
        <v>0</v>
      </c>
      <c r="M15" s="49"/>
      <c r="N15" s="50"/>
      <c r="O15" s="51"/>
      <c r="Q15" s="52"/>
      <c r="R15" s="49"/>
      <c r="S15" s="53"/>
      <c r="T15" s="54"/>
      <c r="U15" s="55"/>
      <c r="AB15" s="17"/>
    </row>
    <row r="16" spans="1:28" ht="18.75">
      <c r="A16" s="60" t="s">
        <v>24</v>
      </c>
      <c r="B16" s="61"/>
      <c r="C16" s="485"/>
      <c r="D16" s="486"/>
      <c r="E16" s="487"/>
      <c r="F16" s="488"/>
      <c r="G16" s="489"/>
      <c r="H16" s="490"/>
      <c r="I16" s="491"/>
      <c r="J16" s="489"/>
      <c r="K16" s="492"/>
      <c r="L16" s="62"/>
      <c r="M16" s="49"/>
      <c r="N16" s="50"/>
      <c r="O16" s="51"/>
      <c r="Q16" s="52"/>
      <c r="R16" s="49"/>
      <c r="S16" s="53"/>
      <c r="T16" s="54"/>
      <c r="U16" s="55"/>
      <c r="AB16" s="17"/>
    </row>
    <row r="17" spans="1:27" s="17" customFormat="1" ht="18.75">
      <c r="A17" s="63">
        <f>SUM(C15:C19)</f>
        <v>0</v>
      </c>
      <c r="B17" s="61"/>
      <c r="C17" s="485"/>
      <c r="D17" s="508"/>
      <c r="E17" s="487"/>
      <c r="F17" s="488"/>
      <c r="G17" s="489"/>
      <c r="H17" s="490"/>
      <c r="I17" s="491"/>
      <c r="J17" s="489"/>
      <c r="K17" s="492"/>
      <c r="L17" s="62"/>
      <c r="M17" s="49"/>
      <c r="N17" s="50"/>
      <c r="O17" s="51"/>
      <c r="P17" s="11"/>
      <c r="Q17" s="52"/>
      <c r="R17" s="49"/>
      <c r="S17" s="53"/>
      <c r="T17" s="54"/>
      <c r="U17" s="55"/>
      <c r="V17" s="18"/>
      <c r="W17" s="20"/>
      <c r="X17" s="22"/>
      <c r="Y17" s="23"/>
      <c r="Z17" s="24"/>
      <c r="AA17" s="25"/>
    </row>
    <row r="18" spans="1:27" s="17" customFormat="1" ht="18.75">
      <c r="A18" s="64" t="s">
        <v>25</v>
      </c>
      <c r="B18" s="61"/>
      <c r="C18" s="485"/>
      <c r="D18" s="508"/>
      <c r="E18" s="487"/>
      <c r="F18" s="488"/>
      <c r="G18" s="489"/>
      <c r="H18" s="490"/>
      <c r="I18" s="491"/>
      <c r="J18" s="489"/>
      <c r="K18" s="492"/>
      <c r="L18" s="62"/>
      <c r="M18" s="49"/>
      <c r="N18" s="50"/>
      <c r="O18" s="51"/>
      <c r="P18" s="11"/>
      <c r="Q18" s="52"/>
      <c r="R18" s="49"/>
      <c r="S18" s="53"/>
      <c r="T18" s="54"/>
      <c r="U18" s="55"/>
      <c r="V18" s="18"/>
      <c r="W18" s="20"/>
      <c r="X18" s="22"/>
      <c r="Y18" s="23"/>
      <c r="Z18" s="24"/>
      <c r="AA18" s="25"/>
    </row>
    <row r="19" spans="1:27" s="17" customFormat="1" ht="19.5" thickBot="1">
      <c r="A19" s="65">
        <f>B15-SUM(C15:C19)</f>
        <v>0</v>
      </c>
      <c r="B19" s="188"/>
      <c r="C19" s="493"/>
      <c r="D19" s="508"/>
      <c r="E19" s="495"/>
      <c r="F19" s="496"/>
      <c r="G19" s="497"/>
      <c r="H19" s="498"/>
      <c r="I19" s="499"/>
      <c r="J19" s="497"/>
      <c r="K19" s="500"/>
      <c r="L19" s="67"/>
      <c r="M19" s="49"/>
      <c r="N19" s="50"/>
      <c r="O19" s="51"/>
      <c r="P19" s="11"/>
      <c r="Q19" s="52"/>
      <c r="R19" s="49"/>
      <c r="S19" s="53"/>
      <c r="T19" s="54"/>
      <c r="U19" s="55"/>
      <c r="V19" s="18"/>
      <c r="W19" s="20"/>
      <c r="X19" s="22"/>
      <c r="Y19" s="23"/>
      <c r="Z19" s="24"/>
      <c r="AA19" s="25"/>
    </row>
    <row r="20" spans="1:27" s="17" customFormat="1" ht="18.75">
      <c r="A20" s="68" t="str">
        <f>'07月統合家計簿'!A10</f>
        <v>○○銀行　４</v>
      </c>
      <c r="B20" s="529">
        <f>'06月銀行口座入出金表'!L20</f>
        <v>0</v>
      </c>
      <c r="C20" s="69">
        <f>'07月カード利用明細表'!B50</f>
        <v>0</v>
      </c>
      <c r="D20" s="501" t="s">
        <v>53</v>
      </c>
      <c r="E20" s="502"/>
      <c r="F20" s="503"/>
      <c r="G20" s="504"/>
      <c r="H20" s="490"/>
      <c r="I20" s="505"/>
      <c r="J20" s="504"/>
      <c r="K20" s="506"/>
      <c r="L20" s="58">
        <f>B20-SUM(C20:C24)+SUM(F20:F24)-SUM(I20:I24)</f>
        <v>0</v>
      </c>
      <c r="M20" s="49"/>
      <c r="N20" s="50"/>
      <c r="O20" s="51"/>
      <c r="P20" s="11"/>
      <c r="Q20" s="52"/>
      <c r="R20" s="49"/>
      <c r="S20" s="53"/>
      <c r="T20" s="54"/>
      <c r="U20" s="55"/>
      <c r="V20" s="18"/>
      <c r="W20" s="20"/>
      <c r="X20" s="22"/>
      <c r="Y20" s="23"/>
      <c r="Z20" s="24"/>
      <c r="AA20" s="25"/>
    </row>
    <row r="21" spans="1:27" s="17" customFormat="1" ht="18.75">
      <c r="A21" s="60" t="s">
        <v>24</v>
      </c>
      <c r="B21" s="61"/>
      <c r="C21" s="485"/>
      <c r="D21" s="486"/>
      <c r="E21" s="487"/>
      <c r="F21" s="488"/>
      <c r="G21" s="489"/>
      <c r="H21" s="490"/>
      <c r="I21" s="491"/>
      <c r="J21" s="489"/>
      <c r="K21" s="492"/>
      <c r="L21" s="62"/>
      <c r="M21" s="49"/>
      <c r="N21" s="50"/>
      <c r="O21" s="51"/>
      <c r="P21" s="11"/>
      <c r="Q21" s="52"/>
      <c r="R21" s="49"/>
      <c r="S21" s="53"/>
      <c r="T21" s="54"/>
      <c r="U21" s="55"/>
      <c r="V21" s="18"/>
      <c r="W21" s="20"/>
      <c r="X21" s="22"/>
      <c r="Y21" s="23"/>
      <c r="Z21" s="24"/>
      <c r="AA21" s="25"/>
    </row>
    <row r="22" spans="1:27" s="17" customFormat="1" ht="18.75">
      <c r="A22" s="63">
        <f>SUM(C20:C24)</f>
        <v>0</v>
      </c>
      <c r="B22" s="61"/>
      <c r="C22" s="485"/>
      <c r="D22" s="486"/>
      <c r="E22" s="487"/>
      <c r="F22" s="488"/>
      <c r="G22" s="489"/>
      <c r="H22" s="490"/>
      <c r="I22" s="491"/>
      <c r="J22" s="489"/>
      <c r="K22" s="492"/>
      <c r="L22" s="62"/>
      <c r="M22" s="49"/>
      <c r="N22" s="50"/>
      <c r="O22" s="51"/>
      <c r="P22" s="11"/>
      <c r="Q22" s="52"/>
      <c r="R22" s="49"/>
      <c r="S22" s="53"/>
      <c r="T22" s="54"/>
      <c r="U22" s="55"/>
      <c r="V22" s="18"/>
      <c r="W22" s="20"/>
      <c r="X22" s="22"/>
      <c r="Y22" s="23"/>
      <c r="Z22" s="24"/>
      <c r="AA22" s="25"/>
    </row>
    <row r="23" spans="1:27" s="17" customFormat="1" ht="18.75">
      <c r="A23" s="64" t="s">
        <v>25</v>
      </c>
      <c r="B23" s="61"/>
      <c r="C23" s="485"/>
      <c r="D23" s="486"/>
      <c r="E23" s="487"/>
      <c r="F23" s="488"/>
      <c r="G23" s="489"/>
      <c r="H23" s="490"/>
      <c r="I23" s="491"/>
      <c r="J23" s="489"/>
      <c r="K23" s="492"/>
      <c r="L23" s="62"/>
      <c r="M23" s="49"/>
      <c r="N23" s="50"/>
      <c r="O23" s="51"/>
      <c r="P23" s="11"/>
      <c r="Q23" s="52"/>
      <c r="R23" s="49"/>
      <c r="S23" s="53"/>
      <c r="T23" s="54"/>
      <c r="U23" s="55"/>
      <c r="V23" s="18"/>
      <c r="W23" s="20"/>
      <c r="X23" s="22"/>
      <c r="Y23" s="23"/>
      <c r="Z23" s="24"/>
      <c r="AA23" s="25"/>
    </row>
    <row r="24" spans="1:27" s="17" customFormat="1" ht="19.5" thickBot="1">
      <c r="A24" s="65">
        <f>B20-SUM(C20:C24)</f>
        <v>0</v>
      </c>
      <c r="B24" s="188"/>
      <c r="C24" s="493"/>
      <c r="D24" s="494"/>
      <c r="E24" s="495"/>
      <c r="F24" s="496"/>
      <c r="G24" s="497"/>
      <c r="H24" s="498"/>
      <c r="I24" s="499"/>
      <c r="J24" s="497"/>
      <c r="K24" s="500"/>
      <c r="L24" s="67"/>
      <c r="M24" s="49"/>
      <c r="N24" s="50"/>
      <c r="O24" s="51"/>
      <c r="P24" s="11"/>
      <c r="Q24" s="52"/>
      <c r="R24" s="49"/>
      <c r="S24" s="53"/>
      <c r="T24" s="54"/>
      <c r="U24" s="55"/>
      <c r="V24" s="18"/>
      <c r="W24" s="20"/>
      <c r="X24" s="22"/>
      <c r="Y24" s="23"/>
      <c r="Z24" s="24"/>
      <c r="AA24" s="25"/>
    </row>
    <row r="25" spans="1:27" s="17" customFormat="1" ht="18.75">
      <c r="A25" s="68" t="str">
        <f>'07月統合家計簿'!A11</f>
        <v>○○銀行　５</v>
      </c>
      <c r="B25" s="529">
        <f>'06月銀行口座入出金表'!L25</f>
        <v>0</v>
      </c>
      <c r="C25" s="69">
        <f>'07月カード利用明細表'!B62</f>
        <v>0</v>
      </c>
      <c r="D25" s="501" t="s">
        <v>54</v>
      </c>
      <c r="E25" s="502"/>
      <c r="F25" s="503"/>
      <c r="G25" s="504"/>
      <c r="H25" s="490"/>
      <c r="I25" s="505"/>
      <c r="J25" s="504"/>
      <c r="K25" s="506"/>
      <c r="L25" s="58">
        <f>B25-SUM(C25:C29)+SUM(F25:F29)-SUM(I25:I29)</f>
        <v>0</v>
      </c>
      <c r="M25" s="49"/>
      <c r="N25" s="50"/>
      <c r="O25" s="51"/>
      <c r="P25" s="11"/>
      <c r="Q25" s="52"/>
      <c r="R25" s="49"/>
      <c r="S25" s="53"/>
      <c r="T25" s="54"/>
      <c r="U25" s="55"/>
      <c r="V25" s="18"/>
      <c r="W25" s="20"/>
      <c r="X25" s="22"/>
      <c r="Y25" s="23"/>
      <c r="Z25" s="24"/>
      <c r="AA25" s="25"/>
    </row>
    <row r="26" spans="1:27" s="17" customFormat="1" ht="18.75">
      <c r="A26" s="60" t="s">
        <v>24</v>
      </c>
      <c r="B26" s="61"/>
      <c r="C26" s="485"/>
      <c r="D26" s="486"/>
      <c r="E26" s="487"/>
      <c r="F26" s="488"/>
      <c r="G26" s="489"/>
      <c r="H26" s="490"/>
      <c r="I26" s="491"/>
      <c r="J26" s="489"/>
      <c r="K26" s="492"/>
      <c r="L26" s="62"/>
      <c r="M26" s="49"/>
      <c r="N26" s="50"/>
      <c r="O26" s="51"/>
      <c r="P26" s="11"/>
      <c r="Q26" s="52"/>
      <c r="R26" s="49"/>
      <c r="S26" s="53"/>
      <c r="T26" s="54"/>
      <c r="U26" s="55"/>
      <c r="V26" s="18"/>
      <c r="W26" s="20"/>
      <c r="X26" s="22"/>
      <c r="Y26" s="23"/>
      <c r="Z26" s="24"/>
      <c r="AA26" s="25"/>
    </row>
    <row r="27" spans="1:27" s="17" customFormat="1" ht="18.75">
      <c r="A27" s="63">
        <f>SUM(C25:C29)</f>
        <v>0</v>
      </c>
      <c r="B27" s="61"/>
      <c r="C27" s="485"/>
      <c r="D27" s="486"/>
      <c r="E27" s="487"/>
      <c r="F27" s="488"/>
      <c r="G27" s="489"/>
      <c r="H27" s="490"/>
      <c r="I27" s="491"/>
      <c r="J27" s="489"/>
      <c r="K27" s="492"/>
      <c r="L27" s="62"/>
      <c r="M27" s="49"/>
      <c r="N27" s="50"/>
      <c r="O27" s="51"/>
      <c r="P27" s="11"/>
      <c r="Q27" s="52"/>
      <c r="R27" s="49"/>
      <c r="S27" s="53"/>
      <c r="T27" s="54"/>
      <c r="U27" s="55"/>
      <c r="V27" s="18"/>
      <c r="W27" s="20"/>
      <c r="X27" s="22"/>
      <c r="Y27" s="23"/>
      <c r="Z27" s="24"/>
      <c r="AA27" s="25"/>
    </row>
    <row r="28" spans="1:27" s="17" customFormat="1" ht="18.75">
      <c r="A28" s="64" t="s">
        <v>25</v>
      </c>
      <c r="B28" s="61"/>
      <c r="C28" s="485"/>
      <c r="D28" s="486"/>
      <c r="E28" s="487"/>
      <c r="F28" s="488"/>
      <c r="G28" s="489"/>
      <c r="H28" s="490"/>
      <c r="I28" s="491"/>
      <c r="J28" s="489"/>
      <c r="K28" s="492"/>
      <c r="L28" s="62"/>
      <c r="M28" s="49"/>
      <c r="N28" s="50"/>
      <c r="O28" s="51"/>
      <c r="P28" s="11"/>
      <c r="Q28" s="52"/>
      <c r="R28" s="49"/>
      <c r="S28" s="53"/>
      <c r="T28" s="54"/>
      <c r="U28" s="55"/>
      <c r="V28" s="18"/>
      <c r="W28" s="20"/>
      <c r="X28" s="22"/>
      <c r="Y28" s="23"/>
      <c r="Z28" s="24"/>
      <c r="AA28" s="25"/>
    </row>
    <row r="29" spans="1:27" s="17" customFormat="1" ht="19.5" thickBot="1">
      <c r="A29" s="65">
        <f>B25-SUM(C25:C29)</f>
        <v>0</v>
      </c>
      <c r="B29" s="188"/>
      <c r="C29" s="493"/>
      <c r="D29" s="494"/>
      <c r="E29" s="495"/>
      <c r="F29" s="496"/>
      <c r="G29" s="497"/>
      <c r="H29" s="498"/>
      <c r="I29" s="499"/>
      <c r="J29" s="497"/>
      <c r="K29" s="500"/>
      <c r="L29" s="67"/>
      <c r="M29" s="49"/>
      <c r="N29" s="50"/>
      <c r="O29" s="51"/>
      <c r="P29" s="11"/>
      <c r="Q29" s="52"/>
      <c r="R29" s="49"/>
      <c r="S29" s="53"/>
      <c r="T29" s="54"/>
      <c r="U29" s="55"/>
      <c r="V29" s="18"/>
      <c r="W29" s="20"/>
      <c r="X29" s="22"/>
      <c r="Y29" s="23"/>
      <c r="Z29" s="24"/>
      <c r="AA29" s="25"/>
    </row>
    <row r="30" spans="1:27" s="17" customFormat="1" ht="18.75">
      <c r="A30" s="68" t="str">
        <f>'07月統合家計簿'!A12</f>
        <v>○○銀行　６</v>
      </c>
      <c r="B30" s="529">
        <f>'06月銀行口座入出金表'!L30</f>
        <v>0</v>
      </c>
      <c r="C30" s="69">
        <f>'07月カード利用明細表'!B74</f>
        <v>0</v>
      </c>
      <c r="D30" s="501" t="s">
        <v>55</v>
      </c>
      <c r="E30" s="502"/>
      <c r="F30" s="503"/>
      <c r="G30" s="504"/>
      <c r="H30" s="509"/>
      <c r="I30" s="505"/>
      <c r="J30" s="504"/>
      <c r="K30" s="506"/>
      <c r="L30" s="58">
        <f>B30-SUM(C30:C34)+SUM(F30:F34)-SUM(I30:I34)</f>
        <v>0</v>
      </c>
      <c r="M30" s="49"/>
      <c r="N30" s="50"/>
      <c r="O30" s="51"/>
      <c r="P30" s="11"/>
      <c r="Q30" s="52"/>
      <c r="R30" s="49"/>
      <c r="S30" s="53"/>
      <c r="T30" s="54"/>
      <c r="U30" s="55"/>
      <c r="V30" s="18"/>
      <c r="W30" s="20"/>
      <c r="X30" s="22"/>
      <c r="Y30" s="23"/>
      <c r="Z30" s="24"/>
      <c r="AA30" s="25"/>
    </row>
    <row r="31" spans="1:27" s="17" customFormat="1" ht="18.75">
      <c r="A31" s="60" t="s">
        <v>24</v>
      </c>
      <c r="B31" s="61"/>
      <c r="C31" s="485"/>
      <c r="D31" s="510"/>
      <c r="E31" s="487"/>
      <c r="F31" s="488"/>
      <c r="G31" s="489"/>
      <c r="H31" s="490"/>
      <c r="I31" s="491"/>
      <c r="J31" s="489"/>
      <c r="K31" s="492"/>
      <c r="L31" s="62"/>
      <c r="M31" s="49"/>
      <c r="N31" s="50"/>
      <c r="O31" s="51"/>
      <c r="P31" s="11"/>
      <c r="Q31" s="52"/>
      <c r="R31" s="49"/>
      <c r="S31" s="53"/>
      <c r="T31" s="54"/>
      <c r="U31" s="55"/>
      <c r="V31" s="18"/>
      <c r="W31" s="20"/>
      <c r="X31" s="22"/>
      <c r="Y31" s="23"/>
      <c r="Z31" s="24"/>
      <c r="AA31" s="25"/>
    </row>
    <row r="32" spans="1:27" s="17" customFormat="1" ht="18.75">
      <c r="A32" s="63">
        <f>SUM(C30:C34)</f>
        <v>0</v>
      </c>
      <c r="B32" s="61"/>
      <c r="C32" s="485"/>
      <c r="D32" s="486"/>
      <c r="E32" s="487"/>
      <c r="F32" s="488"/>
      <c r="G32" s="489"/>
      <c r="H32" s="490"/>
      <c r="I32" s="491"/>
      <c r="J32" s="489"/>
      <c r="K32" s="492"/>
      <c r="L32" s="62"/>
      <c r="M32" s="49"/>
      <c r="N32" s="50"/>
      <c r="O32" s="51"/>
      <c r="P32" s="11"/>
      <c r="Q32" s="52"/>
      <c r="R32" s="49"/>
      <c r="S32" s="53"/>
      <c r="T32" s="54"/>
      <c r="U32" s="55"/>
      <c r="V32" s="18"/>
      <c r="W32" s="20"/>
      <c r="X32" s="22"/>
      <c r="Y32" s="23"/>
      <c r="Z32" s="24"/>
      <c r="AA32" s="25"/>
    </row>
    <row r="33" spans="1:27" s="17" customFormat="1" ht="18.75">
      <c r="A33" s="64" t="s">
        <v>25</v>
      </c>
      <c r="B33" s="61"/>
      <c r="C33" s="485"/>
      <c r="D33" s="508"/>
      <c r="E33" s="487"/>
      <c r="F33" s="488"/>
      <c r="G33" s="489"/>
      <c r="H33" s="490"/>
      <c r="I33" s="491"/>
      <c r="J33" s="489"/>
      <c r="K33" s="492"/>
      <c r="L33" s="62"/>
      <c r="M33" s="49"/>
      <c r="N33" s="50"/>
      <c r="O33" s="51"/>
      <c r="P33" s="11"/>
      <c r="Q33" s="52"/>
      <c r="R33" s="49"/>
      <c r="S33" s="53"/>
      <c r="T33" s="54"/>
      <c r="U33" s="55"/>
      <c r="V33" s="18"/>
      <c r="W33" s="20"/>
      <c r="X33" s="22"/>
      <c r="Y33" s="23"/>
      <c r="Z33" s="24"/>
      <c r="AA33" s="25"/>
    </row>
    <row r="34" spans="1:27" s="17" customFormat="1" ht="19.5" thickBot="1">
      <c r="A34" s="65">
        <f>B30-SUM(C30:C34)</f>
        <v>0</v>
      </c>
      <c r="B34" s="188"/>
      <c r="C34" s="493"/>
      <c r="D34" s="508"/>
      <c r="E34" s="495"/>
      <c r="F34" s="496"/>
      <c r="G34" s="497"/>
      <c r="H34" s="498"/>
      <c r="I34" s="499"/>
      <c r="J34" s="497"/>
      <c r="K34" s="500"/>
      <c r="L34" s="67"/>
      <c r="M34" s="49"/>
      <c r="N34" s="50"/>
      <c r="O34" s="51"/>
      <c r="P34" s="11"/>
      <c r="Q34" s="52"/>
      <c r="R34" s="49"/>
      <c r="S34" s="53"/>
      <c r="T34" s="54"/>
      <c r="U34" s="55"/>
      <c r="V34" s="18"/>
      <c r="W34" s="20"/>
      <c r="X34" s="22"/>
      <c r="Y34" s="23"/>
      <c r="Z34" s="24"/>
      <c r="AA34" s="25"/>
    </row>
    <row r="35" spans="1:27" s="17" customFormat="1" ht="18.75">
      <c r="A35" s="68" t="str">
        <f>'07月統合家計簿'!A13</f>
        <v>○○銀行　７</v>
      </c>
      <c r="B35" s="529">
        <f>'06月銀行口座入出金表'!L35</f>
        <v>0</v>
      </c>
      <c r="C35" s="69">
        <f>'07月カード利用明細表'!B86</f>
        <v>0</v>
      </c>
      <c r="D35" s="501" t="s">
        <v>56</v>
      </c>
      <c r="E35" s="502"/>
      <c r="F35" s="503"/>
      <c r="G35" s="504"/>
      <c r="H35" s="509"/>
      <c r="I35" s="505"/>
      <c r="J35" s="504"/>
      <c r="K35" s="506"/>
      <c r="L35" s="58">
        <f>B35-SUM(C35:C39)+SUM(F35:F39)-SUM(I35:I39)</f>
        <v>0</v>
      </c>
      <c r="M35" s="49"/>
      <c r="N35" s="50"/>
      <c r="O35" s="51"/>
      <c r="P35" s="11"/>
      <c r="Q35" s="52"/>
      <c r="R35" s="49"/>
      <c r="S35" s="53"/>
      <c r="T35" s="54"/>
      <c r="U35" s="55"/>
      <c r="V35" s="18"/>
      <c r="W35" s="20"/>
      <c r="X35" s="22"/>
      <c r="Y35" s="23"/>
      <c r="Z35" s="24"/>
      <c r="AA35" s="25"/>
    </row>
    <row r="36" spans="1:27" s="17" customFormat="1" ht="18.75">
      <c r="A36" s="60" t="s">
        <v>24</v>
      </c>
      <c r="B36" s="61"/>
      <c r="C36" s="485"/>
      <c r="D36" s="507"/>
      <c r="E36" s="487"/>
      <c r="F36" s="488"/>
      <c r="G36" s="489"/>
      <c r="H36" s="490"/>
      <c r="I36" s="491"/>
      <c r="J36" s="489"/>
      <c r="K36" s="492"/>
      <c r="L36" s="62"/>
      <c r="M36" s="49"/>
      <c r="N36" s="50"/>
      <c r="O36" s="51"/>
      <c r="P36" s="11"/>
      <c r="Q36" s="52"/>
      <c r="R36" s="49"/>
      <c r="S36" s="53"/>
      <c r="T36" s="54"/>
      <c r="U36" s="55"/>
      <c r="V36" s="18"/>
      <c r="W36" s="20"/>
      <c r="X36" s="22"/>
      <c r="Y36" s="23"/>
      <c r="Z36" s="24"/>
      <c r="AA36" s="25"/>
    </row>
    <row r="37" spans="1:27" s="17" customFormat="1" ht="18.75">
      <c r="A37" s="63">
        <f>SUM(C35:C39)</f>
        <v>0</v>
      </c>
      <c r="B37" s="61"/>
      <c r="C37" s="485"/>
      <c r="D37" s="486"/>
      <c r="E37" s="487"/>
      <c r="F37" s="488"/>
      <c r="G37" s="489"/>
      <c r="H37" s="490"/>
      <c r="I37" s="491"/>
      <c r="J37" s="489"/>
      <c r="K37" s="492"/>
      <c r="L37" s="62"/>
      <c r="M37" s="49"/>
      <c r="N37" s="50"/>
      <c r="O37" s="51"/>
      <c r="P37" s="11"/>
      <c r="Q37" s="52"/>
      <c r="R37" s="49"/>
      <c r="S37" s="53"/>
      <c r="T37" s="54"/>
      <c r="U37" s="55"/>
      <c r="V37" s="18"/>
      <c r="W37" s="20"/>
      <c r="X37" s="22"/>
      <c r="Y37" s="23"/>
      <c r="Z37" s="24"/>
      <c r="AA37" s="25"/>
    </row>
    <row r="38" spans="1:27" s="17" customFormat="1" ht="18.75">
      <c r="A38" s="64" t="s">
        <v>25</v>
      </c>
      <c r="B38" s="61"/>
      <c r="C38" s="485"/>
      <c r="D38" s="508"/>
      <c r="E38" s="487"/>
      <c r="F38" s="488"/>
      <c r="G38" s="489"/>
      <c r="H38" s="490"/>
      <c r="I38" s="491"/>
      <c r="J38" s="489"/>
      <c r="K38" s="492"/>
      <c r="L38" s="62"/>
      <c r="M38" s="49"/>
      <c r="N38" s="50"/>
      <c r="O38" s="51"/>
      <c r="P38" s="11"/>
      <c r="Q38" s="52"/>
      <c r="R38" s="49"/>
      <c r="S38" s="53"/>
      <c r="T38" s="54"/>
      <c r="U38" s="55"/>
      <c r="V38" s="18"/>
      <c r="W38" s="20"/>
      <c r="X38" s="22"/>
      <c r="Y38" s="23"/>
      <c r="Z38" s="24"/>
      <c r="AA38" s="25"/>
    </row>
    <row r="39" spans="1:27" s="17" customFormat="1" ht="19.5" thickBot="1">
      <c r="A39" s="65">
        <f>B35-SUM(C35:C39)</f>
        <v>0</v>
      </c>
      <c r="B39" s="188"/>
      <c r="C39" s="493"/>
      <c r="D39" s="508"/>
      <c r="E39" s="495"/>
      <c r="F39" s="496"/>
      <c r="G39" s="497"/>
      <c r="H39" s="498"/>
      <c r="I39" s="499"/>
      <c r="J39" s="497"/>
      <c r="K39" s="500"/>
      <c r="L39" s="67"/>
      <c r="M39" s="49"/>
      <c r="N39" s="50"/>
      <c r="O39" s="51"/>
      <c r="P39" s="11"/>
      <c r="Q39" s="52"/>
      <c r="R39" s="49"/>
      <c r="S39" s="53"/>
      <c r="T39" s="54"/>
      <c r="U39" s="55"/>
      <c r="V39" s="18"/>
      <c r="W39" s="20"/>
      <c r="X39" s="22"/>
      <c r="Y39" s="23"/>
      <c r="Z39" s="24"/>
      <c r="AA39" s="25"/>
    </row>
    <row r="40" spans="1:27" s="17" customFormat="1" ht="18.75">
      <c r="A40" s="68" t="str">
        <f>'07月統合家計簿'!A14</f>
        <v>○○銀行　８</v>
      </c>
      <c r="B40" s="529">
        <f>'06月銀行口座入出金表'!L40</f>
        <v>0</v>
      </c>
      <c r="C40" s="69">
        <f>'07月カード利用明細表'!B98</f>
        <v>0</v>
      </c>
      <c r="D40" s="501" t="s">
        <v>223</v>
      </c>
      <c r="E40" s="502"/>
      <c r="F40" s="503"/>
      <c r="G40" s="504"/>
      <c r="H40" s="490"/>
      <c r="I40" s="505"/>
      <c r="J40" s="504"/>
      <c r="K40" s="506"/>
      <c r="L40" s="58">
        <f>B40-SUM(C40:C44)+SUM(F40:F44)-SUM(I40:I44)</f>
        <v>0</v>
      </c>
      <c r="M40" s="49"/>
      <c r="N40" s="50"/>
      <c r="O40" s="51"/>
      <c r="P40" s="11"/>
      <c r="Q40" s="52"/>
      <c r="R40" s="49"/>
      <c r="S40" s="53"/>
      <c r="T40" s="54"/>
      <c r="U40" s="55"/>
      <c r="V40" s="18"/>
      <c r="W40" s="20"/>
      <c r="X40" s="22"/>
      <c r="Y40" s="23"/>
      <c r="Z40" s="24"/>
      <c r="AA40" s="25"/>
    </row>
    <row r="41" spans="1:27" s="17" customFormat="1" ht="18.75">
      <c r="A41" s="60" t="s">
        <v>24</v>
      </c>
      <c r="B41" s="61"/>
      <c r="C41" s="485"/>
      <c r="D41" s="507"/>
      <c r="E41" s="487"/>
      <c r="F41" s="488"/>
      <c r="G41" s="489"/>
      <c r="H41" s="490"/>
      <c r="I41" s="491"/>
      <c r="J41" s="489"/>
      <c r="K41" s="492"/>
      <c r="L41" s="62"/>
      <c r="M41" s="49"/>
      <c r="N41" s="50"/>
      <c r="O41" s="51"/>
      <c r="P41" s="11"/>
      <c r="Q41" s="52"/>
      <c r="R41" s="49"/>
      <c r="S41" s="53"/>
      <c r="T41" s="54"/>
      <c r="U41" s="55"/>
      <c r="V41" s="18"/>
      <c r="W41" s="20"/>
      <c r="X41" s="22"/>
      <c r="Y41" s="23"/>
      <c r="Z41" s="24"/>
      <c r="AA41" s="25"/>
    </row>
    <row r="42" spans="1:27" s="17" customFormat="1" ht="18.75">
      <c r="A42" s="63">
        <f>SUM(C40:C44)</f>
        <v>0</v>
      </c>
      <c r="B42" s="61"/>
      <c r="C42" s="485"/>
      <c r="D42" s="486"/>
      <c r="E42" s="487"/>
      <c r="F42" s="488"/>
      <c r="G42" s="489"/>
      <c r="H42" s="490"/>
      <c r="I42" s="491"/>
      <c r="J42" s="489"/>
      <c r="K42" s="492"/>
      <c r="L42" s="62"/>
      <c r="M42" s="49"/>
      <c r="N42" s="50"/>
      <c r="O42" s="51"/>
      <c r="P42" s="11"/>
      <c r="Q42" s="52"/>
      <c r="R42" s="49"/>
      <c r="S42" s="53"/>
      <c r="T42" s="54"/>
      <c r="U42" s="55"/>
      <c r="V42" s="18"/>
      <c r="W42" s="20"/>
      <c r="X42" s="22"/>
      <c r="Y42" s="23"/>
      <c r="Z42" s="24"/>
      <c r="AA42" s="25"/>
    </row>
    <row r="43" spans="1:27" s="17" customFormat="1" ht="18.75">
      <c r="A43" s="64" t="s">
        <v>25</v>
      </c>
      <c r="B43" s="61"/>
      <c r="C43" s="485"/>
      <c r="D43" s="508"/>
      <c r="E43" s="487"/>
      <c r="F43" s="488"/>
      <c r="G43" s="489"/>
      <c r="H43" s="490"/>
      <c r="I43" s="491"/>
      <c r="J43" s="489"/>
      <c r="K43" s="492"/>
      <c r="L43" s="62"/>
      <c r="M43" s="49"/>
      <c r="N43" s="50"/>
      <c r="O43" s="51"/>
      <c r="P43" s="11"/>
      <c r="Q43" s="52"/>
      <c r="R43" s="49"/>
      <c r="S43" s="53"/>
      <c r="T43" s="54"/>
      <c r="U43" s="55"/>
      <c r="V43" s="18"/>
      <c r="W43" s="20"/>
      <c r="X43" s="22"/>
      <c r="Y43" s="23"/>
      <c r="Z43" s="24"/>
      <c r="AA43" s="25"/>
    </row>
    <row r="44" spans="1:27" s="17" customFormat="1" ht="19.5" thickBot="1">
      <c r="A44" s="65">
        <f>B40-SUM(C40:C44)</f>
        <v>0</v>
      </c>
      <c r="B44" s="188"/>
      <c r="C44" s="493"/>
      <c r="D44" s="508"/>
      <c r="E44" s="495"/>
      <c r="F44" s="496"/>
      <c r="G44" s="497"/>
      <c r="H44" s="498"/>
      <c r="I44" s="499"/>
      <c r="J44" s="497"/>
      <c r="K44" s="500"/>
      <c r="L44" s="67"/>
      <c r="M44" s="49"/>
      <c r="N44" s="50"/>
      <c r="O44" s="51"/>
      <c r="P44" s="11"/>
      <c r="Q44" s="52"/>
      <c r="R44" s="49"/>
      <c r="S44" s="53"/>
      <c r="T44" s="54"/>
      <c r="U44" s="55"/>
      <c r="V44" s="18"/>
      <c r="W44" s="20"/>
      <c r="X44" s="22"/>
      <c r="Y44" s="23"/>
      <c r="Z44" s="24"/>
      <c r="AA44" s="25"/>
    </row>
    <row r="45" spans="1:27" s="17" customFormat="1" ht="18.75">
      <c r="A45" s="68" t="str">
        <f>'07月統合家計簿'!A15</f>
        <v>○○銀行　９</v>
      </c>
      <c r="B45" s="529">
        <f>'06月銀行口座入出金表'!L45</f>
        <v>0</v>
      </c>
      <c r="C45" s="69">
        <f>'07月カード利用明細表'!B110</f>
        <v>0</v>
      </c>
      <c r="D45" s="501" t="s">
        <v>224</v>
      </c>
      <c r="E45" s="502"/>
      <c r="F45" s="503"/>
      <c r="G45" s="504"/>
      <c r="H45" s="490"/>
      <c r="I45" s="505"/>
      <c r="J45" s="504"/>
      <c r="K45" s="506"/>
      <c r="L45" s="58">
        <f>B45-SUM(C45:C49)+SUM(F45:F49)-SUM(I45:I49)</f>
        <v>0</v>
      </c>
      <c r="M45" s="49"/>
      <c r="N45" s="50"/>
      <c r="O45" s="51"/>
      <c r="P45" s="11"/>
      <c r="Q45" s="52"/>
      <c r="R45" s="49"/>
      <c r="S45" s="53"/>
      <c r="T45" s="54"/>
      <c r="U45" s="55"/>
      <c r="V45" s="18"/>
      <c r="W45" s="20"/>
      <c r="X45" s="22"/>
      <c r="Y45" s="23"/>
      <c r="Z45" s="24"/>
      <c r="AA45" s="25"/>
    </row>
    <row r="46" spans="1:27" s="17" customFormat="1" ht="18.75">
      <c r="A46" s="60" t="s">
        <v>24</v>
      </c>
      <c r="B46" s="61"/>
      <c r="C46" s="485"/>
      <c r="D46" s="486"/>
      <c r="E46" s="487"/>
      <c r="F46" s="488"/>
      <c r="G46" s="489"/>
      <c r="H46" s="490"/>
      <c r="I46" s="491"/>
      <c r="J46" s="489"/>
      <c r="K46" s="492"/>
      <c r="L46" s="62"/>
      <c r="M46" s="49"/>
      <c r="N46" s="50"/>
      <c r="O46" s="51"/>
      <c r="P46" s="11"/>
      <c r="Q46" s="52"/>
      <c r="R46" s="49"/>
      <c r="S46" s="53"/>
      <c r="T46" s="54"/>
      <c r="U46" s="55"/>
      <c r="V46" s="18"/>
      <c r="W46" s="20"/>
      <c r="X46" s="22"/>
      <c r="Y46" s="23"/>
      <c r="Z46" s="24"/>
      <c r="AA46" s="25"/>
    </row>
    <row r="47" spans="1:27" s="17" customFormat="1" ht="18.75">
      <c r="A47" s="63">
        <f>SUM(C45:C49)</f>
        <v>0</v>
      </c>
      <c r="B47" s="61"/>
      <c r="C47" s="485"/>
      <c r="D47" s="486"/>
      <c r="E47" s="487"/>
      <c r="F47" s="488"/>
      <c r="G47" s="489"/>
      <c r="H47" s="490"/>
      <c r="I47" s="491"/>
      <c r="J47" s="489"/>
      <c r="K47" s="492"/>
      <c r="L47" s="62"/>
      <c r="M47" s="49"/>
      <c r="N47" s="50"/>
      <c r="O47" s="51"/>
      <c r="P47" s="11"/>
      <c r="Q47" s="52"/>
      <c r="R47" s="49"/>
      <c r="S47" s="53"/>
      <c r="T47" s="54"/>
      <c r="U47" s="55"/>
      <c r="V47" s="18"/>
      <c r="W47" s="20"/>
      <c r="X47" s="22"/>
      <c r="Y47" s="23"/>
      <c r="Z47" s="24"/>
      <c r="AA47" s="25"/>
    </row>
    <row r="48" spans="1:27" s="17" customFormat="1" ht="18.75">
      <c r="A48" s="64" t="s">
        <v>25</v>
      </c>
      <c r="B48" s="61"/>
      <c r="C48" s="485"/>
      <c r="D48" s="486"/>
      <c r="E48" s="487"/>
      <c r="F48" s="488"/>
      <c r="G48" s="489"/>
      <c r="H48" s="490"/>
      <c r="I48" s="491"/>
      <c r="J48" s="489"/>
      <c r="K48" s="492"/>
      <c r="L48" s="62"/>
      <c r="M48" s="49"/>
      <c r="N48" s="50"/>
      <c r="O48" s="51"/>
      <c r="P48" s="11"/>
      <c r="Q48" s="52"/>
      <c r="R48" s="49"/>
      <c r="S48" s="53"/>
      <c r="T48" s="54"/>
      <c r="U48" s="55"/>
      <c r="V48" s="18"/>
      <c r="W48" s="20"/>
      <c r="X48" s="22"/>
      <c r="Y48" s="23"/>
      <c r="Z48" s="24"/>
      <c r="AA48" s="25"/>
    </row>
    <row r="49" spans="1:28" ht="19.5" thickBot="1">
      <c r="A49" s="65">
        <f>B45-SUM(C45:C49)</f>
        <v>0</v>
      </c>
      <c r="B49" s="188"/>
      <c r="C49" s="493"/>
      <c r="D49" s="494"/>
      <c r="E49" s="495"/>
      <c r="F49" s="496"/>
      <c r="G49" s="497"/>
      <c r="H49" s="498"/>
      <c r="I49" s="499"/>
      <c r="J49" s="497"/>
      <c r="K49" s="500"/>
      <c r="L49" s="67"/>
      <c r="M49" s="49"/>
      <c r="N49" s="50"/>
      <c r="O49" s="51"/>
      <c r="Q49" s="52"/>
      <c r="R49" s="49"/>
      <c r="S49" s="53"/>
      <c r="T49" s="54"/>
      <c r="U49" s="55"/>
      <c r="AB49" s="17"/>
    </row>
    <row r="50" spans="1:28" ht="18.75">
      <c r="A50" s="68" t="str">
        <f>'07月統合家計簿'!A16</f>
        <v>○○銀行　１０</v>
      </c>
      <c r="B50" s="529">
        <f>'06月銀行口座入出金表'!L50</f>
        <v>0</v>
      </c>
      <c r="C50" s="69">
        <f>'07月カード利用明細表'!B120</f>
        <v>0</v>
      </c>
      <c r="D50" s="501" t="s">
        <v>225</v>
      </c>
      <c r="E50" s="502"/>
      <c r="F50" s="503"/>
      <c r="G50" s="504"/>
      <c r="H50" s="490"/>
      <c r="I50" s="505"/>
      <c r="J50" s="504"/>
      <c r="K50" s="506"/>
      <c r="L50" s="58">
        <f>B50-SUM(C50:C54)+SUM(F50:F54)-SUM(I50:I54)</f>
        <v>0</v>
      </c>
      <c r="M50" s="49"/>
      <c r="N50" s="50"/>
      <c r="O50" s="51"/>
      <c r="Q50" s="52"/>
      <c r="R50" s="49"/>
      <c r="S50" s="53"/>
      <c r="T50" s="54"/>
      <c r="U50" s="55"/>
      <c r="AB50" s="17"/>
    </row>
    <row r="51" spans="1:28" ht="18.75">
      <c r="A51" s="60" t="s">
        <v>24</v>
      </c>
      <c r="B51" s="61"/>
      <c r="C51" s="485"/>
      <c r="D51" s="486"/>
      <c r="E51" s="487"/>
      <c r="F51" s="488"/>
      <c r="G51" s="489"/>
      <c r="H51" s="490"/>
      <c r="I51" s="491"/>
      <c r="J51" s="489"/>
      <c r="K51" s="492"/>
      <c r="L51" s="62"/>
      <c r="M51" s="49"/>
      <c r="N51" s="50"/>
      <c r="O51" s="51"/>
      <c r="Q51" s="52"/>
      <c r="R51" s="49"/>
      <c r="S51" s="53"/>
      <c r="T51" s="54"/>
      <c r="U51" s="55"/>
      <c r="AB51" s="17"/>
    </row>
    <row r="52" spans="1:28" ht="18.75">
      <c r="A52" s="63">
        <f>SUM(C50:C54)</f>
        <v>0</v>
      </c>
      <c r="B52" s="61"/>
      <c r="C52" s="485"/>
      <c r="D52" s="486"/>
      <c r="E52" s="487"/>
      <c r="F52" s="488"/>
      <c r="G52" s="489"/>
      <c r="H52" s="490"/>
      <c r="I52" s="491"/>
      <c r="J52" s="489"/>
      <c r="K52" s="492"/>
      <c r="L52" s="62"/>
      <c r="M52" s="49"/>
      <c r="N52" s="50"/>
      <c r="O52" s="51"/>
      <c r="Q52" s="52"/>
      <c r="R52" s="49"/>
      <c r="S52" s="53"/>
      <c r="T52" s="54"/>
      <c r="U52" s="55"/>
      <c r="AB52" s="17"/>
    </row>
    <row r="53" spans="1:28" ht="18.75">
      <c r="A53" s="64" t="s">
        <v>25</v>
      </c>
      <c r="B53" s="61"/>
      <c r="C53" s="485"/>
      <c r="D53" s="486"/>
      <c r="E53" s="487"/>
      <c r="F53" s="488"/>
      <c r="G53" s="489"/>
      <c r="H53" s="490"/>
      <c r="I53" s="491"/>
      <c r="J53" s="489"/>
      <c r="K53" s="492"/>
      <c r="L53" s="62"/>
      <c r="M53" s="49"/>
      <c r="N53" s="50"/>
      <c r="O53" s="51"/>
      <c r="Q53" s="52"/>
      <c r="R53" s="49"/>
      <c r="S53" s="53"/>
      <c r="T53" s="54"/>
      <c r="U53" s="55"/>
      <c r="AB53" s="17"/>
    </row>
    <row r="54" spans="1:28" ht="19.5" thickBot="1">
      <c r="A54" s="65">
        <f>B50-SUM(C50:C54)</f>
        <v>0</v>
      </c>
      <c r="B54" s="66"/>
      <c r="C54" s="493"/>
      <c r="D54" s="494"/>
      <c r="E54" s="495"/>
      <c r="F54" s="496"/>
      <c r="G54" s="497"/>
      <c r="H54" s="498"/>
      <c r="I54" s="499"/>
      <c r="J54" s="497"/>
      <c r="K54" s="500"/>
      <c r="L54" s="67"/>
      <c r="M54" s="49"/>
      <c r="N54" s="50"/>
      <c r="O54" s="51"/>
      <c r="Q54" s="52"/>
      <c r="R54" s="49"/>
      <c r="S54" s="53"/>
      <c r="T54" s="54"/>
      <c r="U54" s="55"/>
      <c r="AB54" s="17"/>
    </row>
    <row r="55" spans="1:30" s="79" customFormat="1" ht="24" customHeight="1" thickBot="1">
      <c r="A55" s="70" t="s">
        <v>26</v>
      </c>
      <c r="B55" s="183">
        <f>'06月現金入出金表'!G37</f>
        <v>0</v>
      </c>
      <c r="C55" s="71"/>
      <c r="D55" s="72"/>
      <c r="E55" s="73"/>
      <c r="F55" s="74"/>
      <c r="G55" s="75"/>
      <c r="H55" s="76"/>
      <c r="I55" s="74"/>
      <c r="J55" s="75" t="s">
        <v>27</v>
      </c>
      <c r="K55" s="76"/>
      <c r="L55" s="77">
        <f>'07月現金入出金表'!G37</f>
        <v>0</v>
      </c>
      <c r="M55" s="49"/>
      <c r="N55" s="50"/>
      <c r="O55" s="78"/>
      <c r="Q55" s="80"/>
      <c r="R55" s="49"/>
      <c r="S55" s="53"/>
      <c r="T55" s="81"/>
      <c r="U55" s="82"/>
      <c r="V55" s="83"/>
      <c r="W55" s="84"/>
      <c r="X55" s="85"/>
      <c r="Y55" s="86"/>
      <c r="Z55" s="87"/>
      <c r="AA55" s="88"/>
      <c r="AB55" s="89"/>
      <c r="AC55" s="89"/>
      <c r="AD55" s="89"/>
    </row>
    <row r="56" spans="1:30" s="105" customFormat="1" ht="39" customHeight="1" thickBot="1">
      <c r="A56" s="90" t="s">
        <v>28</v>
      </c>
      <c r="B56" s="91">
        <f>SUM(B5:B55)</f>
        <v>0</v>
      </c>
      <c r="C56" s="533">
        <f>SUM(C5:C55)</f>
        <v>0</v>
      </c>
      <c r="D56" s="534"/>
      <c r="E56" s="535"/>
      <c r="F56" s="536"/>
      <c r="G56" s="537"/>
      <c r="H56" s="538"/>
      <c r="I56" s="539"/>
      <c r="J56" s="540"/>
      <c r="K56" s="541"/>
      <c r="L56" s="542">
        <f>SUM(L5:L55)</f>
        <v>0</v>
      </c>
      <c r="M56" s="102"/>
      <c r="N56" s="103"/>
      <c r="O56" s="104"/>
      <c r="Q56" s="106"/>
      <c r="R56" s="102"/>
      <c r="S56" s="107"/>
      <c r="T56" s="108"/>
      <c r="U56" s="109"/>
      <c r="V56" s="110"/>
      <c r="W56" s="111"/>
      <c r="X56" s="112"/>
      <c r="Y56" s="113"/>
      <c r="Z56" s="114"/>
      <c r="AA56" s="115"/>
      <c r="AB56" s="116"/>
      <c r="AC56" s="116"/>
      <c r="AD56" s="116"/>
    </row>
    <row r="57" spans="2:28" ht="22.5" customHeight="1" thickTop="1">
      <c r="B57" s="117"/>
      <c r="F57" s="118"/>
      <c r="G57" s="119"/>
      <c r="H57" s="120"/>
      <c r="J57" s="32"/>
      <c r="L57" s="121"/>
      <c r="M57" s="49"/>
      <c r="N57" s="50"/>
      <c r="O57" s="51"/>
      <c r="Q57" s="52"/>
      <c r="R57" s="49"/>
      <c r="S57" s="53"/>
      <c r="T57" s="54"/>
      <c r="U57" s="55"/>
      <c r="AB57" s="17"/>
    </row>
  </sheetData>
  <sheetProtection sheet="1" objects="1" scenarios="1"/>
  <mergeCells count="2">
    <mergeCell ref="A1:L1"/>
    <mergeCell ref="A2:L2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EF"/>
  </sheetPr>
  <dimension ref="A1:C125"/>
  <sheetViews>
    <sheetView zoomScalePageLayoutView="0" workbookViewId="0" topLeftCell="A1">
      <pane ySplit="3" topLeftCell="A4" activePane="bottomLeft" state="frozen"/>
      <selection pane="topLeft" activeCell="A9" sqref="A9"/>
      <selection pane="bottomLeft" activeCell="A1" sqref="A1:C1"/>
    </sheetView>
  </sheetViews>
  <sheetFormatPr defaultColWidth="9.140625" defaultRowHeight="15"/>
  <cols>
    <col min="1" max="1" width="88.421875" style="124" customWidth="1"/>
    <col min="2" max="2" width="13.8515625" style="135" customWidth="1"/>
    <col min="3" max="3" width="10.8515625" style="136" customWidth="1"/>
    <col min="4" max="16384" width="9.00390625" style="124" customWidth="1"/>
  </cols>
  <sheetData>
    <row r="1" spans="1:3" ht="63" customHeight="1">
      <c r="A1" s="1303" t="s">
        <v>113</v>
      </c>
      <c r="B1" s="1303"/>
      <c r="C1" s="1303"/>
    </row>
    <row r="2" spans="1:3" s="125" customFormat="1" ht="18" customHeight="1">
      <c r="A2" s="1304" t="s">
        <v>10</v>
      </c>
      <c r="B2" s="1304"/>
      <c r="C2" s="1304"/>
    </row>
    <row r="3" spans="1:3" s="125" customFormat="1" ht="18" customHeight="1">
      <c r="A3" s="289"/>
      <c r="B3" s="1305">
        <f ca="1">NOW()</f>
        <v>44276.03434050926</v>
      </c>
      <c r="C3" s="1305"/>
    </row>
    <row r="4" spans="1:3" s="127" customFormat="1" ht="33" customHeight="1">
      <c r="A4" s="953" t="str">
        <f>'03月カード利用明細表'!A4</f>
        <v>〇〇カード１</v>
      </c>
      <c r="B4" s="952" t="str">
        <f>'03月カード利用明細表'!B4</f>
        <v>引落口座：〇〇銀行</v>
      </c>
      <c r="C4" s="950"/>
    </row>
    <row r="5" spans="1:3" s="127" customFormat="1" ht="18" customHeight="1">
      <c r="A5" s="932" t="str">
        <f>'03月カード利用明細表'!A5</f>
        <v>前々月１６日～前月１５日までの使用分 　　今月10日支払</v>
      </c>
      <c r="B5" s="951"/>
      <c r="C5" s="951"/>
    </row>
    <row r="6" spans="1:3" s="131" customFormat="1" ht="21" customHeight="1">
      <c r="A6" s="128" t="s">
        <v>30</v>
      </c>
      <c r="B6" s="129" t="s">
        <v>31</v>
      </c>
      <c r="C6" s="130" t="s">
        <v>32</v>
      </c>
    </row>
    <row r="7" spans="1:3" ht="21" customHeight="1">
      <c r="A7" s="985"/>
      <c r="B7" s="986"/>
      <c r="C7" s="987"/>
    </row>
    <row r="8" spans="1:3" ht="21" customHeight="1">
      <c r="A8" s="988"/>
      <c r="B8" s="989"/>
      <c r="C8" s="990"/>
    </row>
    <row r="9" spans="1:3" ht="21" customHeight="1">
      <c r="A9" s="988"/>
      <c r="B9" s="989"/>
      <c r="C9" s="990"/>
    </row>
    <row r="10" spans="1:3" ht="21" customHeight="1">
      <c r="A10" s="988"/>
      <c r="B10" s="989"/>
      <c r="C10" s="991"/>
    </row>
    <row r="11" spans="1:3" ht="21" customHeight="1">
      <c r="A11" s="988"/>
      <c r="B11" s="989"/>
      <c r="C11" s="991"/>
    </row>
    <row r="12" spans="1:3" ht="21" customHeight="1">
      <c r="A12" s="988"/>
      <c r="B12" s="989"/>
      <c r="C12" s="991"/>
    </row>
    <row r="13" spans="1:3" ht="21" customHeight="1">
      <c r="A13" s="992"/>
      <c r="B13" s="993"/>
      <c r="C13" s="994"/>
    </row>
    <row r="14" spans="1:3" ht="21" customHeight="1">
      <c r="A14" s="132" t="s">
        <v>114</v>
      </c>
      <c r="B14" s="133">
        <f>SUM(B7:B13)</f>
        <v>0</v>
      </c>
      <c r="C14" s="134"/>
    </row>
    <row r="15" ht="16.5" customHeight="1"/>
    <row r="16" spans="1:3" s="127" customFormat="1" ht="33" customHeight="1">
      <c r="A16" s="953" t="str">
        <f>'03月カード利用明細表'!A16</f>
        <v>〇〇カード２</v>
      </c>
      <c r="B16" s="952" t="str">
        <f>'03月カード利用明細表'!B16</f>
        <v>引落口座：〇〇銀行</v>
      </c>
      <c r="C16" s="950"/>
    </row>
    <row r="17" spans="1:3" s="127" customFormat="1" ht="18" customHeight="1">
      <c r="A17" s="932" t="str">
        <f>'03月カード利用明細表'!A17</f>
        <v>前々月１６日～前月１５日までの使用分 　　今月10日支払</v>
      </c>
      <c r="B17" s="951"/>
      <c r="C17" s="951"/>
    </row>
    <row r="18" spans="1:3" s="131" customFormat="1" ht="21" customHeight="1">
      <c r="A18" s="128" t="s">
        <v>30</v>
      </c>
      <c r="B18" s="129" t="s">
        <v>31</v>
      </c>
      <c r="C18" s="130" t="s">
        <v>32</v>
      </c>
    </row>
    <row r="19" spans="1:3" ht="21" customHeight="1">
      <c r="A19" s="985"/>
      <c r="B19" s="986"/>
      <c r="C19" s="987"/>
    </row>
    <row r="20" spans="1:3" ht="21" customHeight="1">
      <c r="A20" s="988"/>
      <c r="B20" s="989"/>
      <c r="C20" s="990"/>
    </row>
    <row r="21" spans="1:3" ht="21" customHeight="1">
      <c r="A21" s="988"/>
      <c r="B21" s="989"/>
      <c r="C21" s="990"/>
    </row>
    <row r="22" spans="1:3" ht="21" customHeight="1">
      <c r="A22" s="988"/>
      <c r="B22" s="989"/>
      <c r="C22" s="991"/>
    </row>
    <row r="23" spans="1:3" ht="21" customHeight="1">
      <c r="A23" s="988"/>
      <c r="B23" s="989"/>
      <c r="C23" s="991"/>
    </row>
    <row r="24" spans="1:3" ht="21" customHeight="1">
      <c r="A24" s="988"/>
      <c r="B24" s="989"/>
      <c r="C24" s="991"/>
    </row>
    <row r="25" spans="1:3" ht="21" customHeight="1">
      <c r="A25" s="992"/>
      <c r="B25" s="993"/>
      <c r="C25" s="994"/>
    </row>
    <row r="26" spans="1:3" ht="21" customHeight="1">
      <c r="A26" s="132" t="s">
        <v>114</v>
      </c>
      <c r="B26" s="133">
        <f>SUM(B19:B25)</f>
        <v>0</v>
      </c>
      <c r="C26" s="134"/>
    </row>
    <row r="27" ht="16.5" customHeight="1"/>
    <row r="28" spans="1:3" s="127" customFormat="1" ht="33" customHeight="1">
      <c r="A28" s="953" t="str">
        <f>'03月カード利用明細表'!A28</f>
        <v>〇〇カード３</v>
      </c>
      <c r="B28" s="952" t="str">
        <f>'03月カード利用明細表'!B28</f>
        <v>引落口座：〇〇銀行</v>
      </c>
      <c r="C28" s="950"/>
    </row>
    <row r="29" spans="1:3" s="127" customFormat="1" ht="18" customHeight="1">
      <c r="A29" s="932" t="str">
        <f>'03月カード利用明細表'!A29</f>
        <v>前々月１６日～前月１５日までの使用分 　　今月10日支払</v>
      </c>
      <c r="B29" s="951"/>
      <c r="C29" s="951"/>
    </row>
    <row r="30" spans="1:3" s="131" customFormat="1" ht="21" customHeight="1">
      <c r="A30" s="128" t="s">
        <v>30</v>
      </c>
      <c r="B30" s="129" t="s">
        <v>31</v>
      </c>
      <c r="C30" s="130" t="s">
        <v>32</v>
      </c>
    </row>
    <row r="31" spans="1:3" ht="21" customHeight="1">
      <c r="A31" s="985"/>
      <c r="B31" s="986"/>
      <c r="C31" s="987"/>
    </row>
    <row r="32" spans="1:3" ht="21" customHeight="1">
      <c r="A32" s="988"/>
      <c r="B32" s="989"/>
      <c r="C32" s="990"/>
    </row>
    <row r="33" spans="1:3" ht="21" customHeight="1">
      <c r="A33" s="988"/>
      <c r="B33" s="989"/>
      <c r="C33" s="990"/>
    </row>
    <row r="34" spans="1:3" ht="21" customHeight="1">
      <c r="A34" s="988"/>
      <c r="B34" s="989"/>
      <c r="C34" s="991"/>
    </row>
    <row r="35" spans="1:3" ht="21" customHeight="1">
      <c r="A35" s="988"/>
      <c r="B35" s="989"/>
      <c r="C35" s="991"/>
    </row>
    <row r="36" spans="1:3" ht="21" customHeight="1">
      <c r="A36" s="988"/>
      <c r="B36" s="989"/>
      <c r="C36" s="991"/>
    </row>
    <row r="37" spans="1:3" ht="21" customHeight="1">
      <c r="A37" s="992"/>
      <c r="B37" s="993"/>
      <c r="C37" s="994"/>
    </row>
    <row r="38" spans="1:3" ht="21" customHeight="1">
      <c r="A38" s="132" t="s">
        <v>114</v>
      </c>
      <c r="B38" s="133">
        <f>SUM(B31:B37)</f>
        <v>0</v>
      </c>
      <c r="C38" s="134"/>
    </row>
    <row r="39" ht="16.5" customHeight="1"/>
    <row r="40" spans="1:3" s="127" customFormat="1" ht="33" customHeight="1">
      <c r="A40" s="953" t="str">
        <f>'03月カード利用明細表'!A40</f>
        <v>〇〇カード４</v>
      </c>
      <c r="B40" s="952" t="str">
        <f>'03月カード利用明細表'!B40</f>
        <v>引落口座：〇〇銀行</v>
      </c>
      <c r="C40" s="950"/>
    </row>
    <row r="41" spans="1:3" s="127" customFormat="1" ht="18" customHeight="1">
      <c r="A41" s="932" t="str">
        <f>'03月カード利用明細表'!A41</f>
        <v>前々月１６日～前月１５日までの使用分 　　今月10日支払</v>
      </c>
      <c r="B41" s="951"/>
      <c r="C41" s="951"/>
    </row>
    <row r="42" spans="1:3" s="131" customFormat="1" ht="21" customHeight="1">
      <c r="A42" s="128" t="s">
        <v>30</v>
      </c>
      <c r="B42" s="129" t="s">
        <v>31</v>
      </c>
      <c r="C42" s="130" t="s">
        <v>32</v>
      </c>
    </row>
    <row r="43" spans="1:3" ht="21" customHeight="1">
      <c r="A43" s="985"/>
      <c r="B43" s="986"/>
      <c r="C43" s="987"/>
    </row>
    <row r="44" spans="1:3" ht="21" customHeight="1">
      <c r="A44" s="988"/>
      <c r="B44" s="989"/>
      <c r="C44" s="990"/>
    </row>
    <row r="45" spans="1:3" ht="21" customHeight="1">
      <c r="A45" s="988"/>
      <c r="B45" s="989"/>
      <c r="C45" s="990"/>
    </row>
    <row r="46" spans="1:3" ht="21" customHeight="1">
      <c r="A46" s="988"/>
      <c r="B46" s="989"/>
      <c r="C46" s="991"/>
    </row>
    <row r="47" spans="1:3" ht="21" customHeight="1">
      <c r="A47" s="988"/>
      <c r="B47" s="989"/>
      <c r="C47" s="991"/>
    </row>
    <row r="48" spans="1:3" ht="21" customHeight="1">
      <c r="A48" s="988"/>
      <c r="B48" s="989"/>
      <c r="C48" s="991"/>
    </row>
    <row r="49" spans="1:3" ht="21" customHeight="1">
      <c r="A49" s="992"/>
      <c r="B49" s="993"/>
      <c r="C49" s="994"/>
    </row>
    <row r="50" spans="1:3" ht="21" customHeight="1">
      <c r="A50" s="132" t="s">
        <v>114</v>
      </c>
      <c r="B50" s="133">
        <f>SUM(B43:B49)</f>
        <v>0</v>
      </c>
      <c r="C50" s="134"/>
    </row>
    <row r="51" ht="16.5" customHeight="1"/>
    <row r="52" spans="1:3" s="127" customFormat="1" ht="33" customHeight="1">
      <c r="A52" s="953" t="str">
        <f>'03月カード利用明細表'!A52</f>
        <v>〇〇カード５</v>
      </c>
      <c r="B52" s="952" t="str">
        <f>'03月カード利用明細表'!B52</f>
        <v>引落口座：〇〇銀行</v>
      </c>
      <c r="C52" s="950"/>
    </row>
    <row r="53" spans="1:3" s="127" customFormat="1" ht="18" customHeight="1">
      <c r="A53" s="932" t="str">
        <f>'03月カード利用明細表'!A53</f>
        <v>前々月１６日～前月１５日までの使用分 　　今月10日支払</v>
      </c>
      <c r="B53" s="951"/>
      <c r="C53" s="951"/>
    </row>
    <row r="54" spans="1:3" s="131" customFormat="1" ht="21" customHeight="1">
      <c r="A54" s="128" t="s">
        <v>30</v>
      </c>
      <c r="B54" s="129" t="s">
        <v>31</v>
      </c>
      <c r="C54" s="130" t="s">
        <v>32</v>
      </c>
    </row>
    <row r="55" spans="1:3" ht="21" customHeight="1">
      <c r="A55" s="985"/>
      <c r="B55" s="986"/>
      <c r="C55" s="987"/>
    </row>
    <row r="56" spans="1:3" ht="21" customHeight="1">
      <c r="A56" s="988"/>
      <c r="B56" s="989"/>
      <c r="C56" s="990"/>
    </row>
    <row r="57" spans="1:3" ht="21" customHeight="1">
      <c r="A57" s="988"/>
      <c r="B57" s="989"/>
      <c r="C57" s="990"/>
    </row>
    <row r="58" spans="1:3" ht="21" customHeight="1">
      <c r="A58" s="988"/>
      <c r="B58" s="989"/>
      <c r="C58" s="991"/>
    </row>
    <row r="59" spans="1:3" ht="21" customHeight="1">
      <c r="A59" s="988"/>
      <c r="B59" s="989"/>
      <c r="C59" s="991"/>
    </row>
    <row r="60" spans="1:3" ht="21" customHeight="1">
      <c r="A60" s="988"/>
      <c r="B60" s="989"/>
      <c r="C60" s="991"/>
    </row>
    <row r="61" spans="1:3" ht="21" customHeight="1">
      <c r="A61" s="992"/>
      <c r="B61" s="993"/>
      <c r="C61" s="994"/>
    </row>
    <row r="62" spans="1:3" ht="21" customHeight="1">
      <c r="A62" s="132" t="s">
        <v>114</v>
      </c>
      <c r="B62" s="133">
        <f>SUM(B55:B61)</f>
        <v>0</v>
      </c>
      <c r="C62" s="134"/>
    </row>
    <row r="63" ht="16.5" customHeight="1"/>
    <row r="64" spans="1:3" s="127" customFormat="1" ht="33" customHeight="1">
      <c r="A64" s="953" t="str">
        <f>'03月カード利用明細表'!A64</f>
        <v>〇〇カード６</v>
      </c>
      <c r="B64" s="952" t="str">
        <f>'03月カード利用明細表'!B64</f>
        <v>引落口座：〇〇銀行</v>
      </c>
      <c r="C64" s="950"/>
    </row>
    <row r="65" spans="1:3" s="127" customFormat="1" ht="18" customHeight="1">
      <c r="A65" s="932" t="str">
        <f>'03月カード利用明細表'!A65</f>
        <v>前々月１６日～前月１５日までの使用分 　　今月10日支払</v>
      </c>
      <c r="B65" s="951"/>
      <c r="C65" s="951"/>
    </row>
    <row r="66" spans="1:3" s="131" customFormat="1" ht="21" customHeight="1">
      <c r="A66" s="128" t="s">
        <v>30</v>
      </c>
      <c r="B66" s="129" t="s">
        <v>31</v>
      </c>
      <c r="C66" s="130" t="s">
        <v>32</v>
      </c>
    </row>
    <row r="67" spans="1:3" ht="21" customHeight="1">
      <c r="A67" s="985"/>
      <c r="B67" s="986"/>
      <c r="C67" s="987"/>
    </row>
    <row r="68" spans="1:3" ht="21" customHeight="1">
      <c r="A68" s="988"/>
      <c r="B68" s="989"/>
      <c r="C68" s="990"/>
    </row>
    <row r="69" spans="1:3" ht="21" customHeight="1">
      <c r="A69" s="988"/>
      <c r="B69" s="989"/>
      <c r="C69" s="990"/>
    </row>
    <row r="70" spans="1:3" ht="21" customHeight="1">
      <c r="A70" s="988"/>
      <c r="B70" s="989"/>
      <c r="C70" s="991"/>
    </row>
    <row r="71" spans="1:3" ht="21" customHeight="1">
      <c r="A71" s="988"/>
      <c r="B71" s="989"/>
      <c r="C71" s="991"/>
    </row>
    <row r="72" spans="1:3" ht="21" customHeight="1">
      <c r="A72" s="988"/>
      <c r="B72" s="989"/>
      <c r="C72" s="991"/>
    </row>
    <row r="73" spans="1:3" ht="21" customHeight="1">
      <c r="A73" s="992"/>
      <c r="B73" s="993"/>
      <c r="C73" s="994"/>
    </row>
    <row r="74" spans="1:3" ht="21" customHeight="1">
      <c r="A74" s="132" t="s">
        <v>114</v>
      </c>
      <c r="B74" s="133">
        <f>SUM(B67:B73)</f>
        <v>0</v>
      </c>
      <c r="C74" s="134"/>
    </row>
    <row r="75" ht="16.5" customHeight="1"/>
    <row r="76" spans="1:3" s="127" customFormat="1" ht="33" customHeight="1">
      <c r="A76" s="953" t="str">
        <f>'03月カード利用明細表'!A76</f>
        <v>〇〇カード７</v>
      </c>
      <c r="B76" s="952" t="str">
        <f>'03月カード利用明細表'!B76</f>
        <v>引落口座：〇〇銀行</v>
      </c>
      <c r="C76" s="950"/>
    </row>
    <row r="77" spans="1:3" s="127" customFormat="1" ht="18" customHeight="1">
      <c r="A77" s="932" t="str">
        <f>'03月カード利用明細表'!A77</f>
        <v>前々月１６日～前月１５日までの使用分 　　今月10日支払</v>
      </c>
      <c r="B77" s="951"/>
      <c r="C77" s="951"/>
    </row>
    <row r="78" spans="1:3" s="131" customFormat="1" ht="21" customHeight="1">
      <c r="A78" s="128" t="s">
        <v>30</v>
      </c>
      <c r="B78" s="129" t="s">
        <v>31</v>
      </c>
      <c r="C78" s="130" t="s">
        <v>32</v>
      </c>
    </row>
    <row r="79" spans="1:3" ht="21" customHeight="1">
      <c r="A79" s="985"/>
      <c r="B79" s="986"/>
      <c r="C79" s="987"/>
    </row>
    <row r="80" spans="1:3" ht="21" customHeight="1">
      <c r="A80" s="988"/>
      <c r="B80" s="989"/>
      <c r="C80" s="990"/>
    </row>
    <row r="81" spans="1:3" ht="21" customHeight="1">
      <c r="A81" s="988"/>
      <c r="B81" s="989"/>
      <c r="C81" s="990"/>
    </row>
    <row r="82" spans="1:3" ht="21" customHeight="1">
      <c r="A82" s="988"/>
      <c r="B82" s="989"/>
      <c r="C82" s="991"/>
    </row>
    <row r="83" spans="1:3" ht="21" customHeight="1">
      <c r="A83" s="988"/>
      <c r="B83" s="989"/>
      <c r="C83" s="991"/>
    </row>
    <row r="84" spans="1:3" ht="21" customHeight="1">
      <c r="A84" s="988"/>
      <c r="B84" s="989"/>
      <c r="C84" s="991"/>
    </row>
    <row r="85" spans="1:3" ht="21" customHeight="1">
      <c r="A85" s="992"/>
      <c r="B85" s="993"/>
      <c r="C85" s="994"/>
    </row>
    <row r="86" spans="1:3" ht="21" customHeight="1">
      <c r="A86" s="132" t="s">
        <v>114</v>
      </c>
      <c r="B86" s="133">
        <f>SUM(B79:B85)</f>
        <v>0</v>
      </c>
      <c r="C86" s="134"/>
    </row>
    <row r="87" ht="16.5" customHeight="1"/>
    <row r="88" spans="1:3" s="127" customFormat="1" ht="33" customHeight="1">
      <c r="A88" s="953" t="str">
        <f>'03月カード利用明細表'!A88</f>
        <v>〇〇カード８</v>
      </c>
      <c r="B88" s="952" t="str">
        <f>'03月カード利用明細表'!B88</f>
        <v>引落口座：〇〇銀行</v>
      </c>
      <c r="C88" s="950"/>
    </row>
    <row r="89" spans="1:3" s="127" customFormat="1" ht="18" customHeight="1">
      <c r="A89" s="932" t="str">
        <f>'03月カード利用明細表'!A89</f>
        <v>前々月１６日～前月１５日までの使用分 　　今月10日支払</v>
      </c>
      <c r="B89" s="951"/>
      <c r="C89" s="951"/>
    </row>
    <row r="90" spans="1:3" s="131" customFormat="1" ht="21" customHeight="1">
      <c r="A90" s="128" t="s">
        <v>30</v>
      </c>
      <c r="B90" s="129" t="s">
        <v>31</v>
      </c>
      <c r="C90" s="130" t="s">
        <v>32</v>
      </c>
    </row>
    <row r="91" spans="1:3" ht="21" customHeight="1">
      <c r="A91" s="985"/>
      <c r="B91" s="986"/>
      <c r="C91" s="987"/>
    </row>
    <row r="92" spans="1:3" ht="21" customHeight="1">
      <c r="A92" s="988"/>
      <c r="B92" s="989"/>
      <c r="C92" s="990"/>
    </row>
    <row r="93" spans="1:3" ht="21" customHeight="1">
      <c r="A93" s="988"/>
      <c r="B93" s="989"/>
      <c r="C93" s="990"/>
    </row>
    <row r="94" spans="1:3" ht="21" customHeight="1">
      <c r="A94" s="988"/>
      <c r="B94" s="989"/>
      <c r="C94" s="991"/>
    </row>
    <row r="95" spans="1:3" ht="21" customHeight="1">
      <c r="A95" s="988"/>
      <c r="B95" s="989"/>
      <c r="C95" s="991"/>
    </row>
    <row r="96" spans="1:3" ht="21" customHeight="1">
      <c r="A96" s="988"/>
      <c r="B96" s="989"/>
      <c r="C96" s="991"/>
    </row>
    <row r="97" spans="1:3" ht="21" customHeight="1">
      <c r="A97" s="992"/>
      <c r="B97" s="993"/>
      <c r="C97" s="994"/>
    </row>
    <row r="98" spans="1:3" ht="21" customHeight="1">
      <c r="A98" s="132" t="s">
        <v>114</v>
      </c>
      <c r="B98" s="133">
        <f>SUM(B91:B97)</f>
        <v>0</v>
      </c>
      <c r="C98" s="134"/>
    </row>
    <row r="99" ht="16.5" customHeight="1"/>
    <row r="100" spans="1:3" s="127" customFormat="1" ht="33" customHeight="1">
      <c r="A100" s="953" t="str">
        <f>'03月カード利用明細表'!A100</f>
        <v>〇〇カード９</v>
      </c>
      <c r="B100" s="952" t="str">
        <f>'03月カード利用明細表'!B100</f>
        <v>引落口座：〇〇銀行</v>
      </c>
      <c r="C100" s="950"/>
    </row>
    <row r="101" spans="1:3" s="127" customFormat="1" ht="18" customHeight="1">
      <c r="A101" s="932" t="str">
        <f>'03月カード利用明細表'!A101</f>
        <v>前々月１６日～前月１５日までの使用分 　　今月10日支払</v>
      </c>
      <c r="B101" s="951"/>
      <c r="C101" s="951"/>
    </row>
    <row r="102" spans="1:3" s="131" customFormat="1" ht="21" customHeight="1">
      <c r="A102" s="128" t="s">
        <v>30</v>
      </c>
      <c r="B102" s="129" t="s">
        <v>31</v>
      </c>
      <c r="C102" s="130" t="s">
        <v>32</v>
      </c>
    </row>
    <row r="103" spans="1:3" ht="21" customHeight="1">
      <c r="A103" s="985"/>
      <c r="B103" s="986"/>
      <c r="C103" s="987"/>
    </row>
    <row r="104" spans="1:3" ht="21" customHeight="1">
      <c r="A104" s="988"/>
      <c r="B104" s="989"/>
      <c r="C104" s="990"/>
    </row>
    <row r="105" spans="1:3" ht="21" customHeight="1">
      <c r="A105" s="988"/>
      <c r="B105" s="989"/>
      <c r="C105" s="990"/>
    </row>
    <row r="106" spans="1:3" ht="21" customHeight="1">
      <c r="A106" s="988"/>
      <c r="B106" s="989"/>
      <c r="C106" s="991"/>
    </row>
    <row r="107" spans="1:3" ht="21" customHeight="1">
      <c r="A107" s="988"/>
      <c r="B107" s="989"/>
      <c r="C107" s="991"/>
    </row>
    <row r="108" spans="1:3" ht="21" customHeight="1">
      <c r="A108" s="988"/>
      <c r="B108" s="989"/>
      <c r="C108" s="991"/>
    </row>
    <row r="109" spans="1:3" ht="21" customHeight="1">
      <c r="A109" s="992"/>
      <c r="B109" s="993"/>
      <c r="C109" s="994"/>
    </row>
    <row r="110" spans="1:3" ht="21" customHeight="1">
      <c r="A110" s="132" t="s">
        <v>114</v>
      </c>
      <c r="B110" s="133">
        <f>SUM(B103:B109)</f>
        <v>0</v>
      </c>
      <c r="C110" s="134"/>
    </row>
    <row r="111" ht="16.5" customHeight="1"/>
    <row r="112" spans="1:3" s="127" customFormat="1" ht="33" customHeight="1">
      <c r="A112" s="953" t="str">
        <f>'03月カード利用明細表'!A112</f>
        <v>〇〇カード１０</v>
      </c>
      <c r="B112" s="952" t="str">
        <f>'03月カード利用明細表'!B112</f>
        <v>引落口座：〇〇銀行</v>
      </c>
      <c r="C112" s="950"/>
    </row>
    <row r="113" spans="1:3" s="127" customFormat="1" ht="18" customHeight="1">
      <c r="A113" s="932" t="str">
        <f>'03月カード利用明細表'!A113</f>
        <v>前々月１６日～前月１５日までの使用分 　　今月10日支払</v>
      </c>
      <c r="B113" s="951"/>
      <c r="C113" s="951"/>
    </row>
    <row r="114" spans="1:3" s="131" customFormat="1" ht="21" customHeight="1">
      <c r="A114" s="128" t="s">
        <v>30</v>
      </c>
      <c r="B114" s="129" t="s">
        <v>31</v>
      </c>
      <c r="C114" s="130" t="s">
        <v>32</v>
      </c>
    </row>
    <row r="115" spans="1:3" ht="21" customHeight="1">
      <c r="A115" s="985"/>
      <c r="B115" s="986"/>
      <c r="C115" s="987"/>
    </row>
    <row r="116" spans="1:3" ht="21" customHeight="1">
      <c r="A116" s="988"/>
      <c r="B116" s="989"/>
      <c r="C116" s="990"/>
    </row>
    <row r="117" spans="1:3" ht="21" customHeight="1">
      <c r="A117" s="988"/>
      <c r="B117" s="989"/>
      <c r="C117" s="990"/>
    </row>
    <row r="118" spans="1:3" ht="21" customHeight="1">
      <c r="A118" s="988"/>
      <c r="B118" s="989"/>
      <c r="C118" s="991"/>
    </row>
    <row r="119" spans="1:3" ht="21" customHeight="1">
      <c r="A119" s="988"/>
      <c r="B119" s="989"/>
      <c r="C119" s="991"/>
    </row>
    <row r="120" spans="1:3" ht="21" customHeight="1">
      <c r="A120" s="988"/>
      <c r="B120" s="989"/>
      <c r="C120" s="991"/>
    </row>
    <row r="121" spans="1:3" ht="21" customHeight="1">
      <c r="A121" s="992"/>
      <c r="B121" s="993"/>
      <c r="C121" s="994"/>
    </row>
    <row r="122" spans="1:3" ht="21" customHeight="1">
      <c r="A122" s="132" t="s">
        <v>114</v>
      </c>
      <c r="B122" s="133">
        <f>SUM(B115:B121)</f>
        <v>0</v>
      </c>
      <c r="C122" s="134"/>
    </row>
    <row r="123" ht="16.5" customHeight="1"/>
    <row r="124" ht="16.5" customHeight="1"/>
    <row r="125" spans="1:2" ht="27" customHeight="1">
      <c r="A125" s="137" t="s">
        <v>115</v>
      </c>
      <c r="B125" s="138">
        <f>B14+B26+B38+B50+B62+B74+B86+B98+B110+B122</f>
        <v>0</v>
      </c>
    </row>
  </sheetData>
  <sheetProtection sheet="1" objects="1" scenarios="1"/>
  <mergeCells count="3">
    <mergeCell ref="A1:C1"/>
    <mergeCell ref="A2:C2"/>
    <mergeCell ref="B3:C3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EF"/>
  </sheetPr>
  <dimension ref="A1:Y38"/>
  <sheetViews>
    <sheetView zoomScalePageLayoutView="0" workbookViewId="0" topLeftCell="A1">
      <pane xSplit="2" ySplit="4" topLeftCell="C5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A1" sqref="A1:G1"/>
    </sheetView>
  </sheetViews>
  <sheetFormatPr defaultColWidth="9.140625" defaultRowHeight="15"/>
  <cols>
    <col min="1" max="1" width="6.57421875" style="163" customWidth="1"/>
    <col min="2" max="2" width="6.00390625" style="163" bestFit="1" customWidth="1"/>
    <col min="3" max="3" width="58.140625" style="11" customWidth="1"/>
    <col min="4" max="4" width="12.140625" style="17" customWidth="1"/>
    <col min="5" max="5" width="58.140625" style="10" customWidth="1"/>
    <col min="6" max="6" width="12.140625" style="11" bestFit="1" customWidth="1"/>
    <col min="7" max="7" width="16.140625" style="11" customWidth="1"/>
    <col min="8" max="8" width="13.7109375" style="14" customWidth="1"/>
    <col min="9" max="9" width="14.28125" style="15" bestFit="1" customWidth="1"/>
    <col min="10" max="10" width="10.8515625" style="16" bestFit="1" customWidth="1"/>
    <col min="11" max="11" width="9.00390625" style="11" customWidth="1"/>
    <col min="12" max="12" width="10.28125" style="17" bestFit="1" customWidth="1"/>
    <col min="13" max="13" width="14.421875" style="18" customWidth="1"/>
    <col min="14" max="14" width="10.57421875" style="19" bestFit="1" customWidth="1"/>
    <col min="15" max="15" width="9.140625" style="20" bestFit="1" customWidth="1"/>
    <col min="16" max="16" width="9.00390625" style="21" customWidth="1"/>
    <col min="17" max="17" width="16.421875" style="18" customWidth="1"/>
    <col min="18" max="18" width="11.421875" style="20" bestFit="1" customWidth="1"/>
    <col min="19" max="19" width="12.140625" style="22" customWidth="1"/>
    <col min="20" max="20" width="12.57421875" style="23" customWidth="1"/>
    <col min="21" max="21" width="10.421875" style="24" bestFit="1" customWidth="1"/>
    <col min="22" max="22" width="9.140625" style="25" bestFit="1" customWidth="1"/>
    <col min="23" max="23" width="5.140625" style="123" customWidth="1"/>
    <col min="24" max="24" width="10.00390625" style="17" customWidth="1"/>
    <col min="25" max="25" width="12.28125" style="17" customWidth="1"/>
    <col min="26" max="26" width="12.28125" style="11" customWidth="1"/>
    <col min="27" max="16384" width="9.00390625" style="11" customWidth="1"/>
  </cols>
  <sheetData>
    <row r="1" spans="1:23" ht="63" customHeight="1">
      <c r="A1" s="1306" t="s">
        <v>116</v>
      </c>
      <c r="B1" s="1306"/>
      <c r="C1" s="1306"/>
      <c r="D1" s="1306"/>
      <c r="E1" s="1306"/>
      <c r="F1" s="1306"/>
      <c r="G1" s="1306"/>
      <c r="W1" s="31"/>
    </row>
    <row r="2" spans="1:23" ht="19.5" thickBot="1">
      <c r="A2" s="9" t="s">
        <v>112</v>
      </c>
      <c r="B2" s="10"/>
      <c r="D2" s="11"/>
      <c r="E2" s="12" t="s">
        <v>6</v>
      </c>
      <c r="F2" s="13" t="s">
        <v>7</v>
      </c>
      <c r="G2" s="139">
        <f ca="1">NOW()</f>
        <v>44276.03434050926</v>
      </c>
      <c r="W2" s="17"/>
    </row>
    <row r="3" spans="1:23" ht="26.25" customHeight="1" thickBot="1">
      <c r="A3" s="1307" t="s">
        <v>35</v>
      </c>
      <c r="B3" s="1309" t="s">
        <v>36</v>
      </c>
      <c r="C3" s="140" t="s">
        <v>189</v>
      </c>
      <c r="D3" s="141" t="s">
        <v>190</v>
      </c>
      <c r="E3" s="1311" t="s">
        <v>191</v>
      </c>
      <c r="F3" s="1313" t="s">
        <v>173</v>
      </c>
      <c r="G3" s="1315" t="s">
        <v>38</v>
      </c>
      <c r="H3" s="49"/>
      <c r="I3" s="50"/>
      <c r="J3" s="51"/>
      <c r="L3" s="52"/>
      <c r="M3" s="49"/>
      <c r="N3" s="53"/>
      <c r="O3" s="54"/>
      <c r="P3" s="55"/>
      <c r="W3" s="17"/>
    </row>
    <row r="4" spans="1:23" ht="19.5" thickBot="1">
      <c r="A4" s="1308"/>
      <c r="B4" s="1310"/>
      <c r="C4" s="142" t="s">
        <v>39</v>
      </c>
      <c r="D4" s="184">
        <f>'06月現金入出金表'!G37</f>
        <v>0</v>
      </c>
      <c r="E4" s="1312"/>
      <c r="F4" s="1314"/>
      <c r="G4" s="1316"/>
      <c r="H4" s="49"/>
      <c r="I4" s="50"/>
      <c r="J4" s="51"/>
      <c r="L4" s="52"/>
      <c r="M4" s="49"/>
      <c r="N4" s="53"/>
      <c r="O4" s="54"/>
      <c r="P4" s="55"/>
      <c r="W4" s="17"/>
    </row>
    <row r="5" spans="1:23" ht="18.75">
      <c r="A5" s="143">
        <v>44378</v>
      </c>
      <c r="B5" s="144" t="s">
        <v>84</v>
      </c>
      <c r="C5" s="521"/>
      <c r="D5" s="522"/>
      <c r="E5" s="1153"/>
      <c r="F5" s="1154"/>
      <c r="G5" s="145">
        <f>D5-F5</f>
        <v>0</v>
      </c>
      <c r="H5" s="49"/>
      <c r="I5" s="59"/>
      <c r="J5" s="51"/>
      <c r="L5" s="52"/>
      <c r="M5" s="49"/>
      <c r="N5" s="53"/>
      <c r="O5" s="54"/>
      <c r="P5" s="55"/>
      <c r="W5" s="17"/>
    </row>
    <row r="6" spans="1:23" ht="18.75">
      <c r="A6" s="143">
        <v>44379</v>
      </c>
      <c r="B6" s="144" t="s">
        <v>63</v>
      </c>
      <c r="C6" s="523"/>
      <c r="D6" s="524"/>
      <c r="E6" s="1155"/>
      <c r="F6" s="1156"/>
      <c r="G6" s="145">
        <f>D6-F6</f>
        <v>0</v>
      </c>
      <c r="H6" s="49"/>
      <c r="I6" s="50"/>
      <c r="J6" s="51"/>
      <c r="L6" s="52"/>
      <c r="M6" s="49"/>
      <c r="N6" s="53"/>
      <c r="O6" s="54"/>
      <c r="P6" s="55"/>
      <c r="W6" s="17"/>
    </row>
    <row r="7" spans="1:23" ht="18.75">
      <c r="A7" s="185">
        <v>44380</v>
      </c>
      <c r="B7" s="148" t="s">
        <v>45</v>
      </c>
      <c r="C7" s="525"/>
      <c r="D7" s="524"/>
      <c r="E7" s="1155"/>
      <c r="F7" s="1156"/>
      <c r="G7" s="145">
        <f aca="true" t="shared" si="0" ref="G7:G35">D7-F7</f>
        <v>0</v>
      </c>
      <c r="H7" s="49"/>
      <c r="I7" s="50"/>
      <c r="J7" s="51"/>
      <c r="L7" s="52"/>
      <c r="M7" s="49"/>
      <c r="N7" s="53"/>
      <c r="O7" s="54"/>
      <c r="P7" s="55"/>
      <c r="W7" s="17"/>
    </row>
    <row r="8" spans="1:23" ht="18.75">
      <c r="A8" s="186">
        <v>44381</v>
      </c>
      <c r="B8" s="150" t="s">
        <v>46</v>
      </c>
      <c r="C8" s="523"/>
      <c r="D8" s="524"/>
      <c r="E8" s="1155"/>
      <c r="F8" s="1156"/>
      <c r="G8" s="145">
        <f t="shared" si="0"/>
        <v>0</v>
      </c>
      <c r="H8" s="49"/>
      <c r="I8" s="50"/>
      <c r="J8" s="51"/>
      <c r="L8" s="52"/>
      <c r="M8" s="49"/>
      <c r="N8" s="53"/>
      <c r="O8" s="54"/>
      <c r="P8" s="55"/>
      <c r="W8" s="17"/>
    </row>
    <row r="9" spans="1:23" ht="18.75">
      <c r="A9" s="143">
        <v>44382</v>
      </c>
      <c r="B9" s="144" t="s">
        <v>47</v>
      </c>
      <c r="C9" s="523"/>
      <c r="D9" s="524"/>
      <c r="E9" s="1155"/>
      <c r="F9" s="1156"/>
      <c r="G9" s="145">
        <f t="shared" si="0"/>
        <v>0</v>
      </c>
      <c r="H9" s="49"/>
      <c r="I9" s="50"/>
      <c r="J9" s="51"/>
      <c r="L9" s="52"/>
      <c r="M9" s="49"/>
      <c r="N9" s="53"/>
      <c r="O9" s="54"/>
      <c r="P9" s="55"/>
      <c r="W9" s="17"/>
    </row>
    <row r="10" spans="1:23" ht="18.75">
      <c r="A10" s="143">
        <v>44383</v>
      </c>
      <c r="B10" s="144" t="s">
        <v>41</v>
      </c>
      <c r="C10" s="523"/>
      <c r="D10" s="524"/>
      <c r="E10" s="1155"/>
      <c r="F10" s="1156"/>
      <c r="G10" s="145">
        <f t="shared" si="0"/>
        <v>0</v>
      </c>
      <c r="H10" s="49"/>
      <c r="I10" s="50"/>
      <c r="J10" s="51"/>
      <c r="L10" s="52"/>
      <c r="M10" s="49"/>
      <c r="N10" s="53"/>
      <c r="O10" s="54"/>
      <c r="P10" s="55"/>
      <c r="W10" s="17"/>
    </row>
    <row r="11" spans="1:23" ht="18.75">
      <c r="A11" s="143">
        <v>44384</v>
      </c>
      <c r="B11" s="144" t="s">
        <v>42</v>
      </c>
      <c r="C11" s="525"/>
      <c r="D11" s="524"/>
      <c r="E11" s="1155"/>
      <c r="F11" s="1156"/>
      <c r="G11" s="145">
        <f t="shared" si="0"/>
        <v>0</v>
      </c>
      <c r="H11" s="49"/>
      <c r="I11" s="50"/>
      <c r="J11" s="51"/>
      <c r="L11" s="52"/>
      <c r="M11" s="49"/>
      <c r="N11" s="53"/>
      <c r="O11" s="54"/>
      <c r="P11" s="55"/>
      <c r="W11" s="17"/>
    </row>
    <row r="12" spans="1:23" ht="18.75">
      <c r="A12" s="143">
        <v>44385</v>
      </c>
      <c r="B12" s="144" t="s">
        <v>43</v>
      </c>
      <c r="C12" s="523"/>
      <c r="D12" s="524"/>
      <c r="E12" s="1155"/>
      <c r="F12" s="1156"/>
      <c r="G12" s="145">
        <f t="shared" si="0"/>
        <v>0</v>
      </c>
      <c r="H12" s="49"/>
      <c r="I12" s="50"/>
      <c r="J12" s="51"/>
      <c r="L12" s="52"/>
      <c r="M12" s="49"/>
      <c r="N12" s="53"/>
      <c r="O12" s="54"/>
      <c r="P12" s="55"/>
      <c r="W12" s="17"/>
    </row>
    <row r="13" spans="1:23" ht="18.75">
      <c r="A13" s="143">
        <v>44386</v>
      </c>
      <c r="B13" s="144" t="s">
        <v>44</v>
      </c>
      <c r="C13" s="523"/>
      <c r="D13" s="524"/>
      <c r="E13" s="1155"/>
      <c r="F13" s="1156"/>
      <c r="G13" s="145">
        <f t="shared" si="0"/>
        <v>0</v>
      </c>
      <c r="H13" s="49"/>
      <c r="I13" s="50"/>
      <c r="J13" s="51"/>
      <c r="L13" s="52"/>
      <c r="M13" s="49"/>
      <c r="N13" s="53"/>
      <c r="O13" s="54"/>
      <c r="P13" s="55"/>
      <c r="W13" s="17"/>
    </row>
    <row r="14" spans="1:23" ht="18.75">
      <c r="A14" s="185">
        <v>44387</v>
      </c>
      <c r="B14" s="148" t="s">
        <v>45</v>
      </c>
      <c r="C14" s="523"/>
      <c r="D14" s="524"/>
      <c r="E14" s="1155"/>
      <c r="F14" s="1156"/>
      <c r="G14" s="145">
        <f t="shared" si="0"/>
        <v>0</v>
      </c>
      <c r="H14" s="49"/>
      <c r="I14" s="50"/>
      <c r="J14" s="51"/>
      <c r="L14" s="52"/>
      <c r="M14" s="49"/>
      <c r="N14" s="53"/>
      <c r="O14" s="54"/>
      <c r="P14" s="55"/>
      <c r="W14" s="17"/>
    </row>
    <row r="15" spans="1:23" ht="18.75">
      <c r="A15" s="186">
        <v>44388</v>
      </c>
      <c r="B15" s="150" t="s">
        <v>46</v>
      </c>
      <c r="C15" s="523"/>
      <c r="D15" s="524"/>
      <c r="E15" s="1155"/>
      <c r="F15" s="1156"/>
      <c r="G15" s="145">
        <f t="shared" si="0"/>
        <v>0</v>
      </c>
      <c r="H15" s="49"/>
      <c r="I15" s="50"/>
      <c r="J15" s="51"/>
      <c r="L15" s="52"/>
      <c r="M15" s="49"/>
      <c r="N15" s="53"/>
      <c r="O15" s="54"/>
      <c r="P15" s="55"/>
      <c r="W15" s="17"/>
    </row>
    <row r="16" spans="1:23" ht="18.75">
      <c r="A16" s="143">
        <v>44389</v>
      </c>
      <c r="B16" s="144" t="s">
        <v>47</v>
      </c>
      <c r="C16" s="525"/>
      <c r="D16" s="524"/>
      <c r="E16" s="1155"/>
      <c r="F16" s="1156"/>
      <c r="G16" s="145">
        <f t="shared" si="0"/>
        <v>0</v>
      </c>
      <c r="H16" s="49"/>
      <c r="I16" s="50"/>
      <c r="J16" s="51"/>
      <c r="L16" s="52"/>
      <c r="M16" s="49"/>
      <c r="N16" s="53"/>
      <c r="O16" s="54"/>
      <c r="P16" s="55"/>
      <c r="W16" s="17"/>
    </row>
    <row r="17" spans="1:23" ht="18.75">
      <c r="A17" s="143">
        <v>44390</v>
      </c>
      <c r="B17" s="144" t="s">
        <v>41</v>
      </c>
      <c r="C17" s="523"/>
      <c r="D17" s="524"/>
      <c r="E17" s="1155"/>
      <c r="F17" s="1156"/>
      <c r="G17" s="145">
        <f t="shared" si="0"/>
        <v>0</v>
      </c>
      <c r="H17" s="49"/>
      <c r="I17" s="50"/>
      <c r="J17" s="51"/>
      <c r="L17" s="52"/>
      <c r="M17" s="49"/>
      <c r="N17" s="53"/>
      <c r="O17" s="54"/>
      <c r="P17" s="55"/>
      <c r="W17" s="17"/>
    </row>
    <row r="18" spans="1:23" ht="18.75">
      <c r="A18" s="143">
        <v>44391</v>
      </c>
      <c r="B18" s="144" t="s">
        <v>42</v>
      </c>
      <c r="C18" s="523"/>
      <c r="D18" s="524"/>
      <c r="E18" s="1155"/>
      <c r="F18" s="1156"/>
      <c r="G18" s="145">
        <f t="shared" si="0"/>
        <v>0</v>
      </c>
      <c r="H18" s="49"/>
      <c r="I18" s="50"/>
      <c r="J18" s="51"/>
      <c r="L18" s="52"/>
      <c r="M18" s="49"/>
      <c r="N18" s="53"/>
      <c r="O18" s="54"/>
      <c r="P18" s="55"/>
      <c r="W18" s="17"/>
    </row>
    <row r="19" spans="1:23" ht="18.75">
      <c r="A19" s="143">
        <v>44392</v>
      </c>
      <c r="B19" s="144" t="s">
        <v>43</v>
      </c>
      <c r="C19" s="523"/>
      <c r="D19" s="524"/>
      <c r="E19" s="1155"/>
      <c r="F19" s="1156"/>
      <c r="G19" s="145">
        <f t="shared" si="0"/>
        <v>0</v>
      </c>
      <c r="H19" s="49"/>
      <c r="I19" s="50"/>
      <c r="J19" s="51"/>
      <c r="L19" s="52"/>
      <c r="M19" s="49"/>
      <c r="N19" s="53"/>
      <c r="O19" s="54"/>
      <c r="P19" s="55"/>
      <c r="W19" s="17"/>
    </row>
    <row r="20" spans="1:23" ht="18.75">
      <c r="A20" s="143">
        <v>44393</v>
      </c>
      <c r="B20" s="144" t="s">
        <v>44</v>
      </c>
      <c r="C20" s="523"/>
      <c r="D20" s="524"/>
      <c r="E20" s="1155"/>
      <c r="F20" s="1156"/>
      <c r="G20" s="145">
        <f t="shared" si="0"/>
        <v>0</v>
      </c>
      <c r="H20" s="49"/>
      <c r="I20" s="50"/>
      <c r="J20" s="51"/>
      <c r="L20" s="52"/>
      <c r="M20" s="49"/>
      <c r="N20" s="53"/>
      <c r="O20" s="54"/>
      <c r="P20" s="55"/>
      <c r="W20" s="17"/>
    </row>
    <row r="21" spans="1:23" ht="18.75">
      <c r="A21" s="185">
        <v>44394</v>
      </c>
      <c r="B21" s="148" t="s">
        <v>45</v>
      </c>
      <c r="C21" s="523"/>
      <c r="D21" s="524"/>
      <c r="E21" s="1155"/>
      <c r="F21" s="1156"/>
      <c r="G21" s="145">
        <f t="shared" si="0"/>
        <v>0</v>
      </c>
      <c r="H21" s="49"/>
      <c r="I21" s="50"/>
      <c r="J21" s="51"/>
      <c r="L21" s="52"/>
      <c r="M21" s="49"/>
      <c r="N21" s="53"/>
      <c r="O21" s="54"/>
      <c r="P21" s="55"/>
      <c r="W21" s="17"/>
    </row>
    <row r="22" spans="1:23" ht="18.75">
      <c r="A22" s="186">
        <v>44395</v>
      </c>
      <c r="B22" s="150" t="s">
        <v>46</v>
      </c>
      <c r="C22" s="523"/>
      <c r="D22" s="524"/>
      <c r="E22" s="1155"/>
      <c r="F22" s="1156"/>
      <c r="G22" s="145">
        <f t="shared" si="0"/>
        <v>0</v>
      </c>
      <c r="H22" s="49"/>
      <c r="I22" s="50"/>
      <c r="J22" s="51"/>
      <c r="L22" s="52"/>
      <c r="M22" s="49"/>
      <c r="N22" s="53"/>
      <c r="O22" s="54"/>
      <c r="P22" s="55"/>
      <c r="W22" s="17"/>
    </row>
    <row r="23" spans="1:23" ht="18.75">
      <c r="A23" s="186">
        <v>44396</v>
      </c>
      <c r="B23" s="150" t="s">
        <v>47</v>
      </c>
      <c r="C23" s="523" t="s">
        <v>117</v>
      </c>
      <c r="D23" s="524"/>
      <c r="E23" s="1155"/>
      <c r="F23" s="1156"/>
      <c r="G23" s="145">
        <f t="shared" si="0"/>
        <v>0</v>
      </c>
      <c r="H23" s="49"/>
      <c r="I23" s="50"/>
      <c r="J23" s="51"/>
      <c r="L23" s="52"/>
      <c r="M23" s="49"/>
      <c r="N23" s="53"/>
      <c r="O23" s="54"/>
      <c r="P23" s="55"/>
      <c r="W23" s="17"/>
    </row>
    <row r="24" spans="1:23" ht="18.75">
      <c r="A24" s="143">
        <v>44397</v>
      </c>
      <c r="B24" s="144" t="s">
        <v>41</v>
      </c>
      <c r="C24" s="526"/>
      <c r="D24" s="524"/>
      <c r="E24" s="1155"/>
      <c r="F24" s="1156"/>
      <c r="G24" s="145">
        <f t="shared" si="0"/>
        <v>0</v>
      </c>
      <c r="H24" s="49"/>
      <c r="I24" s="50"/>
      <c r="J24" s="51"/>
      <c r="L24" s="52"/>
      <c r="M24" s="49"/>
      <c r="N24" s="53"/>
      <c r="O24" s="54"/>
      <c r="P24" s="55"/>
      <c r="W24" s="17"/>
    </row>
    <row r="25" spans="1:23" ht="18.75">
      <c r="A25" s="143">
        <v>44398</v>
      </c>
      <c r="B25" s="144" t="s">
        <v>42</v>
      </c>
      <c r="C25" s="523"/>
      <c r="D25" s="524"/>
      <c r="E25" s="1155"/>
      <c r="F25" s="1156"/>
      <c r="G25" s="145">
        <f t="shared" si="0"/>
        <v>0</v>
      </c>
      <c r="H25" s="49"/>
      <c r="I25" s="50"/>
      <c r="J25" s="51"/>
      <c r="L25" s="52"/>
      <c r="M25" s="49"/>
      <c r="N25" s="53"/>
      <c r="O25" s="54"/>
      <c r="P25" s="55"/>
      <c r="W25" s="17"/>
    </row>
    <row r="26" spans="1:23" ht="18.75">
      <c r="A26" s="143">
        <v>44399</v>
      </c>
      <c r="B26" s="144" t="s">
        <v>43</v>
      </c>
      <c r="C26" s="523"/>
      <c r="D26" s="524"/>
      <c r="E26" s="1155"/>
      <c r="F26" s="1156"/>
      <c r="G26" s="145">
        <f t="shared" si="0"/>
        <v>0</v>
      </c>
      <c r="H26" s="49"/>
      <c r="I26" s="50"/>
      <c r="J26" s="51"/>
      <c r="L26" s="52"/>
      <c r="M26" s="49"/>
      <c r="N26" s="53"/>
      <c r="O26" s="54"/>
      <c r="P26" s="55"/>
      <c r="W26" s="17"/>
    </row>
    <row r="27" spans="1:23" ht="18.75">
      <c r="A27" s="143">
        <v>44400</v>
      </c>
      <c r="B27" s="144" t="s">
        <v>44</v>
      </c>
      <c r="C27" s="523"/>
      <c r="D27" s="524"/>
      <c r="E27" s="1155"/>
      <c r="F27" s="1156"/>
      <c r="G27" s="145">
        <f t="shared" si="0"/>
        <v>0</v>
      </c>
      <c r="H27" s="49"/>
      <c r="I27" s="50"/>
      <c r="J27" s="51"/>
      <c r="L27" s="52"/>
      <c r="M27" s="49"/>
      <c r="N27" s="53"/>
      <c r="O27" s="54"/>
      <c r="P27" s="55"/>
      <c r="W27" s="17"/>
    </row>
    <row r="28" spans="1:23" ht="18.75">
      <c r="A28" s="185">
        <v>44401</v>
      </c>
      <c r="B28" s="148" t="s">
        <v>45</v>
      </c>
      <c r="C28" s="523"/>
      <c r="D28" s="524"/>
      <c r="E28" s="1155"/>
      <c r="F28" s="1156"/>
      <c r="G28" s="145">
        <f t="shared" si="0"/>
        <v>0</v>
      </c>
      <c r="H28" s="49"/>
      <c r="I28" s="50"/>
      <c r="J28" s="51"/>
      <c r="L28" s="52"/>
      <c r="M28" s="49"/>
      <c r="N28" s="53"/>
      <c r="O28" s="54"/>
      <c r="P28" s="55"/>
      <c r="W28" s="17"/>
    </row>
    <row r="29" spans="1:23" ht="18.75">
      <c r="A29" s="186">
        <v>44402</v>
      </c>
      <c r="B29" s="150" t="s">
        <v>46</v>
      </c>
      <c r="C29" s="523"/>
      <c r="D29" s="524"/>
      <c r="E29" s="1155"/>
      <c r="F29" s="1156"/>
      <c r="G29" s="145">
        <f t="shared" si="0"/>
        <v>0</v>
      </c>
      <c r="H29" s="49"/>
      <c r="I29" s="50"/>
      <c r="J29" s="51"/>
      <c r="L29" s="52"/>
      <c r="M29" s="49"/>
      <c r="N29" s="53"/>
      <c r="O29" s="54"/>
      <c r="P29" s="55"/>
      <c r="W29" s="17"/>
    </row>
    <row r="30" spans="1:23" ht="18.75">
      <c r="A30" s="143">
        <v>44403</v>
      </c>
      <c r="B30" s="144" t="s">
        <v>47</v>
      </c>
      <c r="C30" s="523"/>
      <c r="D30" s="524"/>
      <c r="E30" s="1155"/>
      <c r="F30" s="1156"/>
      <c r="G30" s="145">
        <f t="shared" si="0"/>
        <v>0</v>
      </c>
      <c r="H30" s="49"/>
      <c r="I30" s="50"/>
      <c r="J30" s="51"/>
      <c r="L30" s="52"/>
      <c r="M30" s="49"/>
      <c r="N30" s="53"/>
      <c r="O30" s="54"/>
      <c r="P30" s="55"/>
      <c r="W30" s="17"/>
    </row>
    <row r="31" spans="1:23" ht="18.75">
      <c r="A31" s="143">
        <v>44404</v>
      </c>
      <c r="B31" s="144" t="s">
        <v>41</v>
      </c>
      <c r="C31" s="523"/>
      <c r="D31" s="524"/>
      <c r="E31" s="1155"/>
      <c r="F31" s="1156"/>
      <c r="G31" s="145">
        <f t="shared" si="0"/>
        <v>0</v>
      </c>
      <c r="H31" s="49"/>
      <c r="I31" s="50"/>
      <c r="J31" s="51"/>
      <c r="L31" s="52"/>
      <c r="M31" s="49"/>
      <c r="N31" s="53"/>
      <c r="O31" s="54"/>
      <c r="P31" s="55"/>
      <c r="W31" s="17"/>
    </row>
    <row r="32" spans="1:23" ht="18.75">
      <c r="A32" s="143">
        <v>44405</v>
      </c>
      <c r="B32" s="144" t="s">
        <v>42</v>
      </c>
      <c r="C32" s="523"/>
      <c r="D32" s="524"/>
      <c r="E32" s="1155"/>
      <c r="F32" s="1156"/>
      <c r="G32" s="145">
        <f t="shared" si="0"/>
        <v>0</v>
      </c>
      <c r="H32" s="49"/>
      <c r="I32" s="50"/>
      <c r="J32" s="51"/>
      <c r="L32" s="52"/>
      <c r="M32" s="49"/>
      <c r="N32" s="53"/>
      <c r="O32" s="54"/>
      <c r="P32" s="55"/>
      <c r="W32" s="17"/>
    </row>
    <row r="33" spans="1:23" ht="18.75">
      <c r="A33" s="143">
        <v>44406</v>
      </c>
      <c r="B33" s="144" t="s">
        <v>43</v>
      </c>
      <c r="C33" s="523"/>
      <c r="D33" s="524"/>
      <c r="E33" s="1155"/>
      <c r="F33" s="1156"/>
      <c r="G33" s="145">
        <f t="shared" si="0"/>
        <v>0</v>
      </c>
      <c r="H33" s="49"/>
      <c r="I33" s="50"/>
      <c r="J33" s="51"/>
      <c r="L33" s="52"/>
      <c r="M33" s="49"/>
      <c r="N33" s="53"/>
      <c r="O33" s="54"/>
      <c r="P33" s="55"/>
      <c r="W33" s="17"/>
    </row>
    <row r="34" spans="1:23" ht="18.75">
      <c r="A34" s="143">
        <v>44407</v>
      </c>
      <c r="B34" s="144" t="s">
        <v>44</v>
      </c>
      <c r="C34" s="523"/>
      <c r="D34" s="524"/>
      <c r="E34" s="1155"/>
      <c r="F34" s="1156"/>
      <c r="G34" s="145">
        <f t="shared" si="0"/>
        <v>0</v>
      </c>
      <c r="H34" s="49"/>
      <c r="I34" s="50"/>
      <c r="J34" s="51"/>
      <c r="L34" s="52"/>
      <c r="M34" s="49"/>
      <c r="N34" s="53"/>
      <c r="O34" s="54"/>
      <c r="P34" s="55"/>
      <c r="W34" s="17"/>
    </row>
    <row r="35" spans="1:23" ht="19.5" thickBot="1">
      <c r="A35" s="464">
        <v>44408</v>
      </c>
      <c r="B35" s="465" t="s">
        <v>98</v>
      </c>
      <c r="C35" s="527"/>
      <c r="D35" s="528"/>
      <c r="E35" s="1157"/>
      <c r="F35" s="1158"/>
      <c r="G35" s="154">
        <f t="shared" si="0"/>
        <v>0</v>
      </c>
      <c r="H35" s="49"/>
      <c r="I35" s="50"/>
      <c r="J35" s="51"/>
      <c r="L35" s="52"/>
      <c r="M35" s="49"/>
      <c r="N35" s="53"/>
      <c r="O35" s="54"/>
      <c r="P35" s="55"/>
      <c r="W35" s="17"/>
    </row>
    <row r="36" spans="1:23" ht="19.5" thickBot="1">
      <c r="A36" s="155"/>
      <c r="B36" s="156"/>
      <c r="C36" s="157" t="s">
        <v>174</v>
      </c>
      <c r="D36" s="158">
        <f>SUM(D5:D35)</f>
        <v>0</v>
      </c>
      <c r="E36" s="939" t="s">
        <v>175</v>
      </c>
      <c r="F36" s="283">
        <f>SUM(F5:F35)</f>
        <v>0</v>
      </c>
      <c r="G36" s="282">
        <f>SUM(G5:G35)</f>
        <v>0</v>
      </c>
      <c r="H36" s="49"/>
      <c r="I36" s="50"/>
      <c r="J36" s="51"/>
      <c r="L36" s="52"/>
      <c r="M36" s="49"/>
      <c r="N36" s="53"/>
      <c r="O36" s="54"/>
      <c r="P36" s="55"/>
      <c r="W36" s="17"/>
    </row>
    <row r="37" spans="1:25" s="105" customFormat="1" ht="39" customHeight="1" thickBot="1">
      <c r="A37" s="159"/>
      <c r="B37" s="160"/>
      <c r="C37" s="161" t="s">
        <v>176</v>
      </c>
      <c r="D37" s="162">
        <f>D4+D36</f>
        <v>0</v>
      </c>
      <c r="E37" s="284" t="s">
        <v>193</v>
      </c>
      <c r="F37" s="285">
        <f>F36</f>
        <v>0</v>
      </c>
      <c r="G37" s="287">
        <f>D37-F37</f>
        <v>0</v>
      </c>
      <c r="H37" s="102"/>
      <c r="I37" s="103"/>
      <c r="J37" s="104"/>
      <c r="L37" s="106"/>
      <c r="M37" s="102"/>
      <c r="N37" s="107"/>
      <c r="O37" s="108"/>
      <c r="P37" s="109"/>
      <c r="Q37" s="110"/>
      <c r="R37" s="111"/>
      <c r="S37" s="112"/>
      <c r="T37" s="113"/>
      <c r="U37" s="114"/>
      <c r="V37" s="115"/>
      <c r="W37" s="116"/>
      <c r="X37" s="116"/>
      <c r="Y37" s="116"/>
    </row>
    <row r="38" ht="19.5" thickBot="1">
      <c r="G38" s="286" t="s">
        <v>89</v>
      </c>
    </row>
  </sheetData>
  <sheetProtection sheet="1" objects="1" scenarios="1"/>
  <mergeCells count="6">
    <mergeCell ref="A1:G1"/>
    <mergeCell ref="A3:A4"/>
    <mergeCell ref="B3:B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2DEE3"/>
  </sheetPr>
  <dimension ref="A1:Z61"/>
  <sheetViews>
    <sheetView zoomScalePageLayoutView="0" workbookViewId="0" topLeftCell="A1">
      <pane ySplit="3" topLeftCell="A4" activePane="bottomLeft" state="frozen"/>
      <selection pane="topLeft" activeCell="A12" sqref="A12:B12"/>
      <selection pane="bottomLeft" activeCell="A1" sqref="A1:G1"/>
    </sheetView>
  </sheetViews>
  <sheetFormatPr defaultColWidth="9.140625" defaultRowHeight="15"/>
  <cols>
    <col min="1" max="1" width="39.57421875" style="1" customWidth="1"/>
    <col min="2" max="2" width="15.57421875" style="2" customWidth="1"/>
    <col min="3" max="4" width="15.57421875" style="8" customWidth="1"/>
    <col min="5" max="5" width="15.57421875" style="4" customWidth="1"/>
    <col min="6" max="6" width="15.57421875" style="5" customWidth="1"/>
    <col min="7" max="7" width="16.140625" style="1" customWidth="1"/>
    <col min="8" max="8" width="18.421875" style="1" customWidth="1"/>
    <col min="9" max="16384" width="9.00390625" style="1" customWidth="1"/>
  </cols>
  <sheetData>
    <row r="1" spans="1:7" ht="38.25" customHeight="1">
      <c r="A1" s="1289" t="s">
        <v>127</v>
      </c>
      <c r="B1" s="1289"/>
      <c r="C1" s="1289"/>
      <c r="D1" s="1289"/>
      <c r="E1" s="1289"/>
      <c r="F1" s="1289"/>
      <c r="G1" s="1289"/>
    </row>
    <row r="2" spans="1:8" ht="21" customHeight="1">
      <c r="A2" s="1290" t="s">
        <v>2</v>
      </c>
      <c r="B2" s="1290"/>
      <c r="C2" s="1290"/>
      <c r="D2" s="1290"/>
      <c r="E2" s="1290"/>
      <c r="F2" s="1290"/>
      <c r="G2" s="1290"/>
      <c r="H2" s="3"/>
    </row>
    <row r="3" spans="1:8" ht="18" customHeight="1">
      <c r="A3" s="9" t="s">
        <v>122</v>
      </c>
      <c r="B3" s="543"/>
      <c r="C3" s="543"/>
      <c r="D3" s="543"/>
      <c r="E3" s="543"/>
      <c r="F3" s="13" t="s">
        <v>7</v>
      </c>
      <c r="G3" s="167">
        <f ca="1">NOW()</f>
        <v>44276.03434050926</v>
      </c>
      <c r="H3" s="3"/>
    </row>
    <row r="4" spans="1:8" ht="36.75" customHeight="1">
      <c r="A4" s="197" t="s">
        <v>186</v>
      </c>
      <c r="B4" s="189"/>
      <c r="C4" s="1"/>
      <c r="D4" s="189"/>
      <c r="E4" s="189"/>
      <c r="F4" s="189"/>
      <c r="H4" s="3"/>
    </row>
    <row r="5" spans="1:26" s="33" customFormat="1" ht="18" customHeight="1" thickBot="1">
      <c r="A5" s="9"/>
      <c r="B5" s="208"/>
      <c r="D5" s="13"/>
      <c r="G5" s="12" t="s">
        <v>6</v>
      </c>
      <c r="I5" s="14"/>
      <c r="J5" s="209"/>
      <c r="K5" s="210"/>
      <c r="M5" s="211"/>
      <c r="N5" s="18"/>
      <c r="O5" s="212"/>
      <c r="P5" s="20"/>
      <c r="Q5" s="21"/>
      <c r="R5" s="18"/>
      <c r="S5" s="20"/>
      <c r="T5" s="22"/>
      <c r="U5" s="23"/>
      <c r="V5" s="24"/>
      <c r="W5" s="25"/>
      <c r="X5" s="211"/>
      <c r="Y5" s="211"/>
      <c r="Z5" s="211"/>
    </row>
    <row r="6" spans="1:8" s="7" customFormat="1" ht="42" customHeight="1" thickBot="1">
      <c r="A6" s="1292" t="s">
        <v>187</v>
      </c>
      <c r="B6" s="1293"/>
      <c r="C6" s="26" t="s">
        <v>8</v>
      </c>
      <c r="D6" s="27" t="s">
        <v>183</v>
      </c>
      <c r="E6" s="28" t="s">
        <v>3</v>
      </c>
      <c r="F6" s="29" t="s">
        <v>9</v>
      </c>
      <c r="G6" s="30" t="s">
        <v>4</v>
      </c>
      <c r="H6" s="6"/>
    </row>
    <row r="7" spans="1:7" ht="33" customHeight="1">
      <c r="A7" s="928" t="str">
        <f>'07月統合家計簿'!A7</f>
        <v>○○銀行　１</v>
      </c>
      <c r="B7" s="1054"/>
      <c r="C7" s="348">
        <f>'07月統合家計簿'!G7</f>
        <v>0</v>
      </c>
      <c r="D7" s="168">
        <f>'08月銀行口座入出金表'!A7-'08月銀行口座入出金表'!C5</f>
        <v>0</v>
      </c>
      <c r="E7" s="164">
        <f>'08月銀行口座入出金表'!F5+'08月銀行口座入出金表'!F6+'08月銀行口座入出金表'!F7+'08月銀行口座入出金表'!F8+'08月銀行口座入出金表'!F9</f>
        <v>0</v>
      </c>
      <c r="F7" s="165">
        <f>'08月銀行口座入出金表'!I5+'08月銀行口座入出金表'!I6+'08月銀行口座入出金表'!I7+'08月銀行口座入出金表'!I8+'08月銀行口座入出金表'!I9</f>
        <v>0</v>
      </c>
      <c r="G7" s="166">
        <f aca="true" t="shared" si="0" ref="G7:G16">C7-D7+E7-F7</f>
        <v>0</v>
      </c>
    </row>
    <row r="8" spans="1:7" ht="33" customHeight="1">
      <c r="A8" s="929" t="str">
        <f>'07月統合家計簿'!A8</f>
        <v>○○銀行　２</v>
      </c>
      <c r="B8" s="1055"/>
      <c r="C8" s="349">
        <f>'07月統合家計簿'!G8</f>
        <v>0</v>
      </c>
      <c r="D8" s="168">
        <f>'08月銀行口座入出金表'!A12-'08月銀行口座入出金表'!C10</f>
        <v>0</v>
      </c>
      <c r="E8" s="173">
        <f>'08月銀行口座入出金表'!F10+'08月銀行口座入出金表'!F11+'08月銀行口座入出金表'!F12+'08月銀行口座入出金表'!F13+'08月銀行口座入出金表'!F14</f>
        <v>0</v>
      </c>
      <c r="F8" s="174">
        <f>'08月銀行口座入出金表'!I10+'08月銀行口座入出金表'!I11+'08月銀行口座入出金表'!I12+'08月銀行口座入出金表'!I13+'08月銀行口座入出金表'!I14</f>
        <v>0</v>
      </c>
      <c r="G8" s="171">
        <f t="shared" si="0"/>
        <v>0</v>
      </c>
    </row>
    <row r="9" spans="1:7" ht="33" customHeight="1">
      <c r="A9" s="929" t="str">
        <f>'07月統合家計簿'!A9</f>
        <v>○○銀行　３</v>
      </c>
      <c r="B9" s="1055"/>
      <c r="C9" s="349">
        <f>'07月統合家計簿'!G9</f>
        <v>0</v>
      </c>
      <c r="D9" s="168">
        <f>'08月銀行口座入出金表'!A17-'08月銀行口座入出金表'!C15</f>
        <v>0</v>
      </c>
      <c r="E9" s="173">
        <f>'08月銀行口座入出金表'!F15+'08月銀行口座入出金表'!F16+'08月銀行口座入出金表'!F17+'08月銀行口座入出金表'!F18+'08月銀行口座入出金表'!F19</f>
        <v>0</v>
      </c>
      <c r="F9" s="174">
        <f>'08月銀行口座入出金表'!I15+'08月銀行口座入出金表'!I16+'08月銀行口座入出金表'!I17+'08月銀行口座入出金表'!I18+'08月銀行口座入出金表'!I19</f>
        <v>0</v>
      </c>
      <c r="G9" s="171">
        <f t="shared" si="0"/>
        <v>0</v>
      </c>
    </row>
    <row r="10" spans="1:7" ht="33" customHeight="1">
      <c r="A10" s="929" t="str">
        <f>'07月統合家計簿'!A10</f>
        <v>○○銀行　４</v>
      </c>
      <c r="B10" s="1055"/>
      <c r="C10" s="349">
        <f>'07月統合家計簿'!G10</f>
        <v>0</v>
      </c>
      <c r="D10" s="168">
        <f>'08月銀行口座入出金表'!A22-'08月銀行口座入出金表'!C20</f>
        <v>0</v>
      </c>
      <c r="E10" s="173">
        <f>'08月銀行口座入出金表'!F20+'08月銀行口座入出金表'!F21+'08月銀行口座入出金表'!F22+'08月銀行口座入出金表'!F23+'08月銀行口座入出金表'!F24</f>
        <v>0</v>
      </c>
      <c r="F10" s="174">
        <f>'08月銀行口座入出金表'!I20+'08月銀行口座入出金表'!I21+'08月銀行口座入出金表'!I22+'08月銀行口座入出金表'!I23+'08月銀行口座入出金表'!I24</f>
        <v>0</v>
      </c>
      <c r="G10" s="171">
        <f t="shared" si="0"/>
        <v>0</v>
      </c>
    </row>
    <row r="11" spans="1:7" ht="33" customHeight="1">
      <c r="A11" s="929" t="str">
        <f>'07月統合家計簿'!A11</f>
        <v>○○銀行　５</v>
      </c>
      <c r="B11" s="1055"/>
      <c r="C11" s="349">
        <f>'07月統合家計簿'!G11</f>
        <v>0</v>
      </c>
      <c r="D11" s="168">
        <f>'08月銀行口座入出金表'!A27-'08月銀行口座入出金表'!C25</f>
        <v>0</v>
      </c>
      <c r="E11" s="175">
        <f>'08月銀行口座入出金表'!F25+'08月銀行口座入出金表'!F26+'08月銀行口座入出金表'!F27+'08月銀行口座入出金表'!F28+'08月銀行口座入出金表'!F29</f>
        <v>0</v>
      </c>
      <c r="F11" s="174">
        <f>'08月銀行口座入出金表'!I25+'08月銀行口座入出金表'!I26+'08月銀行口座入出金表'!I27+'08月銀行口座入出金表'!I28+'08月銀行口座入出金表'!I29</f>
        <v>0</v>
      </c>
      <c r="G11" s="171">
        <f t="shared" si="0"/>
        <v>0</v>
      </c>
    </row>
    <row r="12" spans="1:7" ht="33" customHeight="1">
      <c r="A12" s="929" t="str">
        <f>'07月統合家計簿'!A12</f>
        <v>○○銀行　６</v>
      </c>
      <c r="B12" s="1055"/>
      <c r="C12" s="349">
        <f>'07月統合家計簿'!G12</f>
        <v>0</v>
      </c>
      <c r="D12" s="168">
        <f>'08月銀行口座入出金表'!A32-'08月銀行口座入出金表'!C30</f>
        <v>0</v>
      </c>
      <c r="E12" s="175">
        <f>'08月銀行口座入出金表'!F30+'08月銀行口座入出金表'!F31+'08月銀行口座入出金表'!F32+'08月銀行口座入出金表'!F33+'08月銀行口座入出金表'!F34</f>
        <v>0</v>
      </c>
      <c r="F12" s="174">
        <f>'08月銀行口座入出金表'!I30+'08月銀行口座入出金表'!I31+'08月銀行口座入出金表'!I32+'08月銀行口座入出金表'!I33+'08月銀行口座入出金表'!I34</f>
        <v>0</v>
      </c>
      <c r="G12" s="171">
        <f t="shared" si="0"/>
        <v>0</v>
      </c>
    </row>
    <row r="13" spans="1:7" ht="33" customHeight="1">
      <c r="A13" s="929" t="str">
        <f>'07月統合家計簿'!A13</f>
        <v>○○銀行　７</v>
      </c>
      <c r="B13" s="1055"/>
      <c r="C13" s="349">
        <f>'07月統合家計簿'!G13</f>
        <v>0</v>
      </c>
      <c r="D13" s="168">
        <f>'08月銀行口座入出金表'!A37-'08月銀行口座入出金表'!C35</f>
        <v>0</v>
      </c>
      <c r="E13" s="175">
        <f>'08月銀行口座入出金表'!F35+'08月銀行口座入出金表'!F36+'08月銀行口座入出金表'!F37+'08月銀行口座入出金表'!F38+'08月銀行口座入出金表'!F39</f>
        <v>0</v>
      </c>
      <c r="F13" s="174">
        <f>'08月銀行口座入出金表'!I35+'08月銀行口座入出金表'!I36+'08月銀行口座入出金表'!I37+'08月銀行口座入出金表'!I38+'08月銀行口座入出金表'!I39</f>
        <v>0</v>
      </c>
      <c r="G13" s="171">
        <f t="shared" si="0"/>
        <v>0</v>
      </c>
    </row>
    <row r="14" spans="1:7" ht="33" customHeight="1">
      <c r="A14" s="929" t="str">
        <f>'07月統合家計簿'!A14</f>
        <v>○○銀行　８</v>
      </c>
      <c r="B14" s="1055"/>
      <c r="C14" s="349">
        <f>'07月統合家計簿'!G14</f>
        <v>0</v>
      </c>
      <c r="D14" s="168">
        <f>'08月銀行口座入出金表'!A42-'08月銀行口座入出金表'!C40</f>
        <v>0</v>
      </c>
      <c r="E14" s="175">
        <f>'08月銀行口座入出金表'!F40+'08月銀行口座入出金表'!F41+'08月銀行口座入出金表'!F42+'08月銀行口座入出金表'!F43+'08月銀行口座入出金表'!F44</f>
        <v>0</v>
      </c>
      <c r="F14" s="174">
        <f>'08月銀行口座入出金表'!I40+'08月銀行口座入出金表'!I41+'08月銀行口座入出金表'!I42+'08月銀行口座入出金表'!I43+'08月銀行口座入出金表'!I44</f>
        <v>0</v>
      </c>
      <c r="G14" s="171">
        <f t="shared" si="0"/>
        <v>0</v>
      </c>
    </row>
    <row r="15" spans="1:7" ht="33" customHeight="1">
      <c r="A15" s="929" t="str">
        <f>'07月統合家計簿'!A15</f>
        <v>○○銀行　９</v>
      </c>
      <c r="B15" s="1055"/>
      <c r="C15" s="349">
        <f>'07月統合家計簿'!G15</f>
        <v>0</v>
      </c>
      <c r="D15" s="168">
        <f>'08月銀行口座入出金表'!A47-'08月銀行口座入出金表'!C45</f>
        <v>0</v>
      </c>
      <c r="E15" s="175">
        <f>'08月銀行口座入出金表'!F45+'08月銀行口座入出金表'!F46+'08月銀行口座入出金表'!F47+'08月銀行口座入出金表'!F48+'08月銀行口座入出金表'!F49</f>
        <v>0</v>
      </c>
      <c r="F15" s="174">
        <f>'08月銀行口座入出金表'!I45+'08月銀行口座入出金表'!I46+'08月銀行口座入出金表'!I47+'08月銀行口座入出金表'!I48+'08月銀行口座入出金表'!I49</f>
        <v>0</v>
      </c>
      <c r="G15" s="171">
        <f t="shared" si="0"/>
        <v>0</v>
      </c>
    </row>
    <row r="16" spans="1:7" ht="33" customHeight="1" thickBot="1">
      <c r="A16" s="929" t="str">
        <f>'07月統合家計簿'!A16</f>
        <v>○○銀行　１０</v>
      </c>
      <c r="B16" s="1056"/>
      <c r="C16" s="350">
        <f>'07月統合家計簿'!G16</f>
        <v>0</v>
      </c>
      <c r="D16" s="170">
        <f>'08月銀行口座入出金表'!A52-'08月銀行口座入出金表'!C50</f>
        <v>0</v>
      </c>
      <c r="E16" s="176">
        <f>'08月銀行口座入出金表'!F50+'08月銀行口座入出金表'!F51+'08月銀行口座入出金表'!F52+'08月銀行口座入出金表'!F53+'08月銀行口座入出金表'!F54</f>
        <v>0</v>
      </c>
      <c r="F16" s="196">
        <f>'08月銀行口座入出金表'!I50+'08月銀行口座入出金表'!I51+'08月銀行口座入出金表'!I52+'08月銀行口座入出金表'!I53+'08月銀行口座入出金表'!I54</f>
        <v>0</v>
      </c>
      <c r="G16" s="172">
        <f t="shared" si="0"/>
        <v>0</v>
      </c>
    </row>
    <row r="17" spans="1:7" ht="36" customHeight="1" thickBot="1">
      <c r="A17" s="930" t="s">
        <v>64</v>
      </c>
      <c r="B17" s="1053"/>
      <c r="C17" s="177">
        <f>'07月現金入出金表'!G37</f>
        <v>0</v>
      </c>
      <c r="D17" s="178"/>
      <c r="E17" s="179">
        <f>'08月現金入出金表'!D36</f>
        <v>0</v>
      </c>
      <c r="F17" s="180">
        <f>'08月現金入出金表'!F37</f>
        <v>0</v>
      </c>
      <c r="G17" s="195">
        <f>C17+E17-F17</f>
        <v>0</v>
      </c>
    </row>
    <row r="18" spans="1:7" ht="42" customHeight="1" thickBot="1">
      <c r="A18" s="931" t="s">
        <v>1</v>
      </c>
      <c r="B18" s="1053"/>
      <c r="C18" s="226">
        <f>SUM(C7:C17)</f>
        <v>0</v>
      </c>
      <c r="D18" s="230">
        <f>SUM(D7:D17)</f>
        <v>0</v>
      </c>
      <c r="E18" s="231">
        <f>SUM(E7:E17)</f>
        <v>0</v>
      </c>
      <c r="F18" s="232">
        <f>SUM(F7:F17)</f>
        <v>0</v>
      </c>
      <c r="G18" s="233">
        <f>C18-D18+E18-F18</f>
        <v>0</v>
      </c>
    </row>
    <row r="19" ht="36" customHeight="1"/>
    <row r="20" spans="1:8" ht="54" customHeight="1">
      <c r="A20" s="1291" t="s">
        <v>148</v>
      </c>
      <c r="B20" s="1291"/>
      <c r="C20" s="1291"/>
      <c r="D20" s="1291"/>
      <c r="E20" s="1291"/>
      <c r="F20" s="1291"/>
      <c r="G20" s="1291"/>
      <c r="H20" s="191"/>
    </row>
    <row r="21" spans="1:7" ht="42.75" customHeight="1" thickBot="1">
      <c r="A21" s="205" t="s">
        <v>70</v>
      </c>
      <c r="B21" s="203"/>
      <c r="C21" s="203"/>
      <c r="D21" s="214"/>
      <c r="E21" s="215"/>
      <c r="F21" s="216"/>
      <c r="G21" s="217"/>
    </row>
    <row r="22" spans="1:7" ht="42" customHeight="1" thickBot="1">
      <c r="A22" s="1286" t="s">
        <v>67</v>
      </c>
      <c r="B22" s="1287"/>
      <c r="C22" s="1287"/>
      <c r="D22" s="1288"/>
      <c r="E22" s="199" t="s">
        <v>66</v>
      </c>
      <c r="F22" s="199" t="s">
        <v>74</v>
      </c>
      <c r="G22" s="201" t="s">
        <v>128</v>
      </c>
    </row>
    <row r="23" spans="1:7" ht="21" customHeight="1" thickBot="1">
      <c r="A23" s="1298" t="s">
        <v>250</v>
      </c>
      <c r="B23" s="1299"/>
      <c r="C23" s="1299"/>
      <c r="D23" s="1299"/>
      <c r="E23" s="1299"/>
      <c r="F23" s="1300"/>
      <c r="G23" s="1270">
        <f>C18</f>
        <v>0</v>
      </c>
    </row>
    <row r="24" spans="1:7" ht="21" customHeight="1">
      <c r="A24" s="545" t="str">
        <f>'07月統合家計簿'!A24</f>
        <v>年内の入金予定項目明細を記してください</v>
      </c>
      <c r="B24" s="545"/>
      <c r="C24" s="545"/>
      <c r="D24" s="546"/>
      <c r="E24" s="547">
        <v>0</v>
      </c>
      <c r="F24" s="222">
        <f>E24*12</f>
        <v>0</v>
      </c>
      <c r="G24" s="224">
        <f aca="true" t="shared" si="1" ref="G24:G33">E24*5</f>
        <v>0</v>
      </c>
    </row>
    <row r="25" spans="1:7" ht="21" customHeight="1">
      <c r="A25" s="545" t="str">
        <f>'07月統合家計簿'!A25</f>
        <v>年内の入金予定項目明細を記してください</v>
      </c>
      <c r="B25" s="545"/>
      <c r="C25" s="545"/>
      <c r="D25" s="546"/>
      <c r="E25" s="547">
        <v>0</v>
      </c>
      <c r="F25" s="223">
        <f>E25*12</f>
        <v>0</v>
      </c>
      <c r="G25" s="225">
        <f t="shared" si="1"/>
        <v>0</v>
      </c>
    </row>
    <row r="26" spans="1:7" ht="21" customHeight="1">
      <c r="A26" s="545" t="str">
        <f>'07月統合家計簿'!A26</f>
        <v>年内の入金予定項目明細を記してください</v>
      </c>
      <c r="B26" s="545"/>
      <c r="C26" s="545"/>
      <c r="D26" s="546"/>
      <c r="E26" s="547">
        <v>0</v>
      </c>
      <c r="F26" s="223">
        <f aca="true" t="shared" si="2" ref="F26:F33">E26*12</f>
        <v>0</v>
      </c>
      <c r="G26" s="225">
        <f t="shared" si="1"/>
        <v>0</v>
      </c>
    </row>
    <row r="27" spans="1:7" ht="21" customHeight="1">
      <c r="A27" s="545" t="str">
        <f>'07月統合家計簿'!A27</f>
        <v>年内の入金予定項目明細を記してください</v>
      </c>
      <c r="B27" s="545"/>
      <c r="C27" s="545"/>
      <c r="D27" s="546"/>
      <c r="E27" s="547">
        <v>0</v>
      </c>
      <c r="F27" s="223">
        <f t="shared" si="2"/>
        <v>0</v>
      </c>
      <c r="G27" s="225">
        <f t="shared" si="1"/>
        <v>0</v>
      </c>
    </row>
    <row r="28" spans="1:7" ht="21" customHeight="1">
      <c r="A28" s="545" t="str">
        <f>'07月統合家計簿'!A28</f>
        <v>年内の入金予定項目明細を記してください</v>
      </c>
      <c r="B28" s="545"/>
      <c r="C28" s="545"/>
      <c r="D28" s="546"/>
      <c r="E28" s="547">
        <v>0</v>
      </c>
      <c r="F28" s="223">
        <f t="shared" si="2"/>
        <v>0</v>
      </c>
      <c r="G28" s="225">
        <f t="shared" si="1"/>
        <v>0</v>
      </c>
    </row>
    <row r="29" spans="1:7" ht="21" customHeight="1">
      <c r="A29" s="545" t="str">
        <f>'07月統合家計簿'!A29</f>
        <v>年内の入金予定項目明細を記してください</v>
      </c>
      <c r="B29" s="545"/>
      <c r="C29" s="545"/>
      <c r="D29" s="546"/>
      <c r="E29" s="547">
        <v>0</v>
      </c>
      <c r="F29" s="223">
        <f t="shared" si="2"/>
        <v>0</v>
      </c>
      <c r="G29" s="225">
        <f t="shared" si="1"/>
        <v>0</v>
      </c>
    </row>
    <row r="30" spans="1:7" ht="21" customHeight="1">
      <c r="A30" s="545" t="str">
        <f>'07月統合家計簿'!A30</f>
        <v>年内の入金予定項目明細を記してください</v>
      </c>
      <c r="B30" s="548"/>
      <c r="C30" s="548"/>
      <c r="D30" s="549"/>
      <c r="E30" s="547">
        <v>0</v>
      </c>
      <c r="F30" s="223">
        <f t="shared" si="2"/>
        <v>0</v>
      </c>
      <c r="G30" s="225">
        <f t="shared" si="1"/>
        <v>0</v>
      </c>
    </row>
    <row r="31" spans="1:7" ht="21" customHeight="1">
      <c r="A31" s="545" t="str">
        <f>'07月統合家計簿'!A31</f>
        <v>年内の入金予定項目明細を記してください</v>
      </c>
      <c r="B31" s="548"/>
      <c r="C31" s="548"/>
      <c r="D31" s="549"/>
      <c r="E31" s="547">
        <v>0</v>
      </c>
      <c r="F31" s="223">
        <f t="shared" si="2"/>
        <v>0</v>
      </c>
      <c r="G31" s="225">
        <f t="shared" si="1"/>
        <v>0</v>
      </c>
    </row>
    <row r="32" spans="1:7" ht="21" customHeight="1">
      <c r="A32" s="545" t="str">
        <f>'07月統合家計簿'!A32</f>
        <v>年内の入金予定項目明細を記してください</v>
      </c>
      <c r="B32" s="548"/>
      <c r="C32" s="548"/>
      <c r="D32" s="549"/>
      <c r="E32" s="547">
        <v>0</v>
      </c>
      <c r="F32" s="223">
        <f t="shared" si="2"/>
        <v>0</v>
      </c>
      <c r="G32" s="225">
        <f t="shared" si="1"/>
        <v>0</v>
      </c>
    </row>
    <row r="33" spans="1:7" ht="21" customHeight="1" thickBot="1">
      <c r="A33" s="545" t="str">
        <f>'07月統合家計簿'!A33</f>
        <v>年内の入金予定項目明細を記してください</v>
      </c>
      <c r="B33" s="550"/>
      <c r="C33" s="550"/>
      <c r="D33" s="551"/>
      <c r="E33" s="552">
        <v>0</v>
      </c>
      <c r="F33" s="223">
        <f t="shared" si="2"/>
        <v>0</v>
      </c>
      <c r="G33" s="293">
        <f t="shared" si="1"/>
        <v>0</v>
      </c>
    </row>
    <row r="34" spans="1:7" ht="42" customHeight="1" thickBot="1">
      <c r="A34" s="213"/>
      <c r="B34" s="198"/>
      <c r="C34" s="198"/>
      <c r="D34" s="202" t="s">
        <v>72</v>
      </c>
      <c r="E34" s="221">
        <f>SUM(E24:E33)</f>
        <v>0</v>
      </c>
      <c r="F34" s="221">
        <f>SUM(F24:F33)</f>
        <v>0</v>
      </c>
      <c r="G34" s="226">
        <f>SUM(G23:G33)</f>
        <v>0</v>
      </c>
    </row>
    <row r="35" spans="1:8" ht="18" customHeight="1">
      <c r="A35" s="189"/>
      <c r="B35" s="189"/>
      <c r="C35" s="189"/>
      <c r="D35" s="189"/>
      <c r="E35" s="189"/>
      <c r="F35" s="189"/>
      <c r="G35" s="189"/>
      <c r="H35" s="3"/>
    </row>
    <row r="36" spans="1:8" ht="42" customHeight="1" thickBot="1">
      <c r="A36" s="206" t="s">
        <v>71</v>
      </c>
      <c r="B36" s="204"/>
      <c r="C36" s="204"/>
      <c r="D36" s="204"/>
      <c r="E36" s="204"/>
      <c r="F36" s="204"/>
      <c r="G36" s="204"/>
      <c r="H36" s="191"/>
    </row>
    <row r="37" spans="1:8" ht="42" customHeight="1" thickBot="1">
      <c r="A37" s="1286" t="s">
        <v>68</v>
      </c>
      <c r="B37" s="1287"/>
      <c r="C37" s="1287"/>
      <c r="D37" s="1288"/>
      <c r="E37" s="199" t="s">
        <v>66</v>
      </c>
      <c r="F37" s="199" t="s">
        <v>74</v>
      </c>
      <c r="G37" s="201" t="s">
        <v>129</v>
      </c>
      <c r="H37" s="192"/>
    </row>
    <row r="38" spans="1:7" ht="21" customHeight="1">
      <c r="A38" s="548" t="str">
        <f>'07月統合家計簿'!A38</f>
        <v>年内の出金予定項目明細を記してください</v>
      </c>
      <c r="B38" s="553"/>
      <c r="C38" s="553"/>
      <c r="D38" s="554"/>
      <c r="E38" s="555">
        <v>0</v>
      </c>
      <c r="F38" s="222">
        <f>E38*12</f>
        <v>0</v>
      </c>
      <c r="G38" s="224">
        <f>E38*5</f>
        <v>0</v>
      </c>
    </row>
    <row r="39" spans="1:7" ht="21" customHeight="1">
      <c r="A39" s="548" t="str">
        <f>'07月統合家計簿'!A39</f>
        <v>年内の出金予定項目明細を記してください</v>
      </c>
      <c r="B39" s="545"/>
      <c r="C39" s="545"/>
      <c r="D39" s="546"/>
      <c r="E39" s="556">
        <v>0</v>
      </c>
      <c r="F39" s="223">
        <f aca="true" t="shared" si="3" ref="F39:F57">E39*12</f>
        <v>0</v>
      </c>
      <c r="G39" s="225">
        <f>E39*5</f>
        <v>0</v>
      </c>
    </row>
    <row r="40" spans="1:7" ht="21" customHeight="1">
      <c r="A40" s="548" t="str">
        <f>'07月統合家計簿'!A40</f>
        <v>年内の出金予定項目明細を記してください</v>
      </c>
      <c r="B40" s="545"/>
      <c r="C40" s="545"/>
      <c r="D40" s="546"/>
      <c r="E40" s="556">
        <v>0</v>
      </c>
      <c r="F40" s="223">
        <f>E40*12</f>
        <v>0</v>
      </c>
      <c r="G40" s="225">
        <f>E40*5</f>
        <v>0</v>
      </c>
    </row>
    <row r="41" spans="1:7" ht="21" customHeight="1">
      <c r="A41" s="548" t="str">
        <f>'07月統合家計簿'!A41</f>
        <v>年内の出金予定項目明細を記してください</v>
      </c>
      <c r="B41" s="545"/>
      <c r="C41" s="545"/>
      <c r="D41" s="546"/>
      <c r="E41" s="556">
        <v>0</v>
      </c>
      <c r="F41" s="223">
        <f t="shared" si="3"/>
        <v>0</v>
      </c>
      <c r="G41" s="225">
        <f aca="true" t="shared" si="4" ref="G41:G57">E41*5</f>
        <v>0</v>
      </c>
    </row>
    <row r="42" spans="1:7" ht="21" customHeight="1">
      <c r="A42" s="548" t="str">
        <f>'07月統合家計簿'!A42</f>
        <v>年内の出金予定項目明細を記してください</v>
      </c>
      <c r="B42" s="548"/>
      <c r="C42" s="548"/>
      <c r="D42" s="549"/>
      <c r="E42" s="557">
        <v>0</v>
      </c>
      <c r="F42" s="223">
        <f t="shared" si="3"/>
        <v>0</v>
      </c>
      <c r="G42" s="225">
        <f t="shared" si="4"/>
        <v>0</v>
      </c>
    </row>
    <row r="43" spans="1:7" ht="21" customHeight="1">
      <c r="A43" s="548" t="str">
        <f>'07月統合家計簿'!A43</f>
        <v>年内の出金予定項目明細を記してください</v>
      </c>
      <c r="B43" s="548"/>
      <c r="C43" s="548"/>
      <c r="D43" s="549"/>
      <c r="E43" s="557">
        <v>0</v>
      </c>
      <c r="F43" s="223">
        <f>E43*12</f>
        <v>0</v>
      </c>
      <c r="G43" s="225">
        <f t="shared" si="4"/>
        <v>0</v>
      </c>
    </row>
    <row r="44" spans="1:7" ht="21" customHeight="1">
      <c r="A44" s="548" t="str">
        <f>'07月統合家計簿'!A44</f>
        <v>年内の出金予定項目明細を記してください</v>
      </c>
      <c r="B44" s="548"/>
      <c r="C44" s="548"/>
      <c r="D44" s="549"/>
      <c r="E44" s="558">
        <v>0</v>
      </c>
      <c r="F44" s="223">
        <f t="shared" si="3"/>
        <v>0</v>
      </c>
      <c r="G44" s="225">
        <f t="shared" si="4"/>
        <v>0</v>
      </c>
    </row>
    <row r="45" spans="1:7" ht="21" customHeight="1">
      <c r="A45" s="548" t="str">
        <f>'07月統合家計簿'!A45</f>
        <v>年内の出金予定項目明細を記してください</v>
      </c>
      <c r="B45" s="548"/>
      <c r="C45" s="548"/>
      <c r="D45" s="549"/>
      <c r="E45" s="558">
        <v>0</v>
      </c>
      <c r="F45" s="223">
        <f t="shared" si="3"/>
        <v>0</v>
      </c>
      <c r="G45" s="225">
        <f t="shared" si="4"/>
        <v>0</v>
      </c>
    </row>
    <row r="46" spans="1:7" ht="21" customHeight="1">
      <c r="A46" s="548" t="str">
        <f>'07月統合家計簿'!A46</f>
        <v>年内の出金予定項目明細を記してください</v>
      </c>
      <c r="B46" s="548"/>
      <c r="C46" s="548"/>
      <c r="D46" s="548"/>
      <c r="E46" s="559">
        <v>0</v>
      </c>
      <c r="F46" s="223">
        <f t="shared" si="3"/>
        <v>0</v>
      </c>
      <c r="G46" s="225">
        <f t="shared" si="4"/>
        <v>0</v>
      </c>
    </row>
    <row r="47" spans="1:7" ht="21" customHeight="1">
      <c r="A47" s="548" t="str">
        <f>'07月統合家計簿'!A47</f>
        <v>年内の出金予定項目明細を記してください</v>
      </c>
      <c r="B47" s="548"/>
      <c r="C47" s="548"/>
      <c r="D47" s="548"/>
      <c r="E47" s="560">
        <v>0</v>
      </c>
      <c r="F47" s="223">
        <f t="shared" si="3"/>
        <v>0</v>
      </c>
      <c r="G47" s="225">
        <f t="shared" si="4"/>
        <v>0</v>
      </c>
    </row>
    <row r="48" spans="1:7" ht="21" customHeight="1">
      <c r="A48" s="548" t="str">
        <f>'07月統合家計簿'!A48</f>
        <v>年内の出金予定項目明細を記してください</v>
      </c>
      <c r="B48" s="548"/>
      <c r="C48" s="548"/>
      <c r="D48" s="548"/>
      <c r="E48" s="560">
        <v>0</v>
      </c>
      <c r="F48" s="223">
        <f t="shared" si="3"/>
        <v>0</v>
      </c>
      <c r="G48" s="225">
        <f t="shared" si="4"/>
        <v>0</v>
      </c>
    </row>
    <row r="49" spans="1:7" ht="21" customHeight="1">
      <c r="A49" s="548" t="str">
        <f>'07月統合家計簿'!A49</f>
        <v>年内の出金予定項目明細を記してください</v>
      </c>
      <c r="B49" s="548"/>
      <c r="C49" s="548"/>
      <c r="D49" s="548"/>
      <c r="E49" s="559">
        <v>0</v>
      </c>
      <c r="F49" s="223">
        <f t="shared" si="3"/>
        <v>0</v>
      </c>
      <c r="G49" s="225">
        <f t="shared" si="4"/>
        <v>0</v>
      </c>
    </row>
    <row r="50" spans="1:7" ht="21" customHeight="1">
      <c r="A50" s="548" t="str">
        <f>'07月統合家計簿'!A50</f>
        <v>年内の出金予定項目明細を記してください</v>
      </c>
      <c r="B50" s="548"/>
      <c r="C50" s="548"/>
      <c r="D50" s="548"/>
      <c r="E50" s="560">
        <v>0</v>
      </c>
      <c r="F50" s="223">
        <f t="shared" si="3"/>
        <v>0</v>
      </c>
      <c r="G50" s="225">
        <f t="shared" si="4"/>
        <v>0</v>
      </c>
    </row>
    <row r="51" spans="1:7" ht="21" customHeight="1">
      <c r="A51" s="548" t="str">
        <f>'07月統合家計簿'!A51</f>
        <v>年内の出金予定項目明細を記してください</v>
      </c>
      <c r="B51" s="548"/>
      <c r="C51" s="548"/>
      <c r="D51" s="548"/>
      <c r="E51" s="560">
        <v>0</v>
      </c>
      <c r="F51" s="223">
        <f t="shared" si="3"/>
        <v>0</v>
      </c>
      <c r="G51" s="225">
        <f t="shared" si="4"/>
        <v>0</v>
      </c>
    </row>
    <row r="52" spans="1:7" ht="21" customHeight="1">
      <c r="A52" s="548" t="str">
        <f>'07月統合家計簿'!A52</f>
        <v>年内の出金予定項目明細を記してください</v>
      </c>
      <c r="B52" s="548"/>
      <c r="C52" s="548"/>
      <c r="D52" s="548"/>
      <c r="E52" s="560">
        <v>0</v>
      </c>
      <c r="F52" s="223">
        <f t="shared" si="3"/>
        <v>0</v>
      </c>
      <c r="G52" s="225">
        <f t="shared" si="4"/>
        <v>0</v>
      </c>
    </row>
    <row r="53" spans="1:7" ht="21" customHeight="1">
      <c r="A53" s="548" t="str">
        <f>'07月統合家計簿'!A53</f>
        <v>年内の出金予定項目明細を記してください</v>
      </c>
      <c r="B53" s="548"/>
      <c r="C53" s="548"/>
      <c r="D53" s="548"/>
      <c r="E53" s="560">
        <v>0</v>
      </c>
      <c r="F53" s="223">
        <f t="shared" si="3"/>
        <v>0</v>
      </c>
      <c r="G53" s="225">
        <f t="shared" si="4"/>
        <v>0</v>
      </c>
    </row>
    <row r="54" spans="1:7" ht="21" customHeight="1">
      <c r="A54" s="548" t="str">
        <f>'07月統合家計簿'!A54</f>
        <v>年内の出金予定項目明細を記してください</v>
      </c>
      <c r="B54" s="548"/>
      <c r="C54" s="548"/>
      <c r="D54" s="549"/>
      <c r="E54" s="559">
        <v>0</v>
      </c>
      <c r="F54" s="223">
        <f t="shared" si="3"/>
        <v>0</v>
      </c>
      <c r="G54" s="225">
        <f t="shared" si="4"/>
        <v>0</v>
      </c>
    </row>
    <row r="55" spans="1:7" ht="21" customHeight="1">
      <c r="A55" s="548" t="str">
        <f>'07月統合家計簿'!A55</f>
        <v>年内の出金予定項目明細を記してください</v>
      </c>
      <c r="B55" s="548"/>
      <c r="C55" s="548"/>
      <c r="D55" s="549"/>
      <c r="E55" s="560">
        <v>0</v>
      </c>
      <c r="F55" s="223">
        <f t="shared" si="3"/>
        <v>0</v>
      </c>
      <c r="G55" s="225">
        <f t="shared" si="4"/>
        <v>0</v>
      </c>
    </row>
    <row r="56" spans="1:7" ht="21" customHeight="1">
      <c r="A56" s="548" t="str">
        <f>'07月統合家計簿'!A56</f>
        <v>年内の出金予定項目明細を記してください</v>
      </c>
      <c r="B56" s="548"/>
      <c r="C56" s="548"/>
      <c r="D56" s="549"/>
      <c r="E56" s="559">
        <v>0</v>
      </c>
      <c r="F56" s="223">
        <f t="shared" si="3"/>
        <v>0</v>
      </c>
      <c r="G56" s="225">
        <f t="shared" si="4"/>
        <v>0</v>
      </c>
    </row>
    <row r="57" spans="1:7" ht="21" customHeight="1" thickBot="1">
      <c r="A57" s="548" t="str">
        <f>'07月統合家計簿'!A57</f>
        <v>年内の出金予定項目明細を記してください</v>
      </c>
      <c r="B57" s="561"/>
      <c r="C57" s="561"/>
      <c r="D57" s="562"/>
      <c r="E57" s="563">
        <v>0</v>
      </c>
      <c r="F57" s="227">
        <f t="shared" si="3"/>
        <v>0</v>
      </c>
      <c r="G57" s="293">
        <f t="shared" si="4"/>
        <v>0</v>
      </c>
    </row>
    <row r="58" spans="1:7" ht="42" customHeight="1" thickBot="1">
      <c r="A58" s="213"/>
      <c r="B58" s="198"/>
      <c r="C58" s="198"/>
      <c r="D58" s="202" t="s">
        <v>69</v>
      </c>
      <c r="E58" s="221">
        <f>SUM(E38:E57)</f>
        <v>0</v>
      </c>
      <c r="F58" s="221">
        <f>SUM(F38:F57)</f>
        <v>0</v>
      </c>
      <c r="G58" s="226">
        <f>SUM(G38:G57)</f>
        <v>0</v>
      </c>
    </row>
    <row r="59" spans="1:7" ht="39.75" customHeight="1">
      <c r="A59" s="193"/>
      <c r="B59" s="1"/>
      <c r="C59" s="1"/>
      <c r="D59" s="1"/>
      <c r="E59" s="1"/>
      <c r="F59" s="207" t="s">
        <v>75</v>
      </c>
      <c r="G59" s="229">
        <f>G34-G58</f>
        <v>0</v>
      </c>
    </row>
    <row r="60" spans="1:7" ht="18" customHeight="1">
      <c r="A60" s="194"/>
      <c r="B60" s="1"/>
      <c r="C60" s="1"/>
      <c r="D60" s="1"/>
      <c r="E60" s="200"/>
      <c r="F60" s="1"/>
      <c r="G60" s="219" t="s">
        <v>188</v>
      </c>
    </row>
    <row r="61" spans="1:7" ht="18" customHeight="1">
      <c r="A61" s="194"/>
      <c r="B61" s="1"/>
      <c r="C61" s="1"/>
      <c r="D61" s="1"/>
      <c r="E61" s="200"/>
      <c r="F61" s="219"/>
      <c r="G61" s="2"/>
    </row>
  </sheetData>
  <sheetProtection sheet="1" objects="1" scenarios="1"/>
  <mergeCells count="7">
    <mergeCell ref="A37:D37"/>
    <mergeCell ref="A1:G1"/>
    <mergeCell ref="A2:G2"/>
    <mergeCell ref="A20:G20"/>
    <mergeCell ref="A6:B6"/>
    <mergeCell ref="A23:F23"/>
    <mergeCell ref="A22:D22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5"/>
  <sheetViews>
    <sheetView zoomScalePageLayoutView="0" workbookViewId="0" topLeftCell="A1">
      <pane ySplit="3" topLeftCell="A4" activePane="bottomLeft" state="frozen"/>
      <selection pane="topLeft" activeCell="C17" sqref="C17"/>
      <selection pane="bottomLeft" activeCell="A1" sqref="A1:C1"/>
    </sheetView>
  </sheetViews>
  <sheetFormatPr defaultColWidth="9.140625" defaultRowHeight="15"/>
  <cols>
    <col min="1" max="1" width="88.421875" style="124" customWidth="1"/>
    <col min="2" max="2" width="13.8515625" style="135" customWidth="1"/>
    <col min="3" max="3" width="10.8515625" style="136" customWidth="1"/>
    <col min="4" max="16384" width="9.00390625" style="124" customWidth="1"/>
  </cols>
  <sheetData>
    <row r="1" spans="1:3" ht="63" customHeight="1">
      <c r="A1" s="1303" t="s">
        <v>185</v>
      </c>
      <c r="B1" s="1303"/>
      <c r="C1" s="1303"/>
    </row>
    <row r="2" spans="1:3" s="125" customFormat="1" ht="18" customHeight="1">
      <c r="A2" s="1304" t="s">
        <v>10</v>
      </c>
      <c r="B2" s="1304"/>
      <c r="C2" s="1304"/>
    </row>
    <row r="3" spans="1:3" s="125" customFormat="1" ht="18" customHeight="1">
      <c r="A3" s="919"/>
      <c r="B3" s="1305">
        <f ca="1">NOW()</f>
        <v>44276.03434050926</v>
      </c>
      <c r="C3" s="1305"/>
    </row>
    <row r="4" spans="1:3" s="127" customFormat="1" ht="33" customHeight="1">
      <c r="A4" s="953" t="s">
        <v>210</v>
      </c>
      <c r="B4" s="954" t="s">
        <v>209</v>
      </c>
      <c r="C4" s="950"/>
    </row>
    <row r="5" spans="1:3" s="127" customFormat="1" ht="18" customHeight="1">
      <c r="A5" s="920" t="s">
        <v>222</v>
      </c>
      <c r="B5" s="951"/>
      <c r="C5" s="951"/>
    </row>
    <row r="6" spans="1:3" s="131" customFormat="1" ht="21" customHeight="1">
      <c r="A6" s="128" t="s">
        <v>30</v>
      </c>
      <c r="B6" s="129" t="s">
        <v>31</v>
      </c>
      <c r="C6" s="130" t="s">
        <v>32</v>
      </c>
    </row>
    <row r="7" spans="1:3" ht="21" customHeight="1">
      <c r="A7" s="965"/>
      <c r="B7" s="966"/>
      <c r="C7" s="967"/>
    </row>
    <row r="8" spans="1:3" ht="21" customHeight="1">
      <c r="A8" s="968"/>
      <c r="B8" s="969"/>
      <c r="C8" s="970"/>
    </row>
    <row r="9" spans="1:3" ht="21" customHeight="1">
      <c r="A9" s="968"/>
      <c r="B9" s="969"/>
      <c r="C9" s="970"/>
    </row>
    <row r="10" spans="1:3" ht="21" customHeight="1">
      <c r="A10" s="968"/>
      <c r="B10" s="969"/>
      <c r="C10" s="971"/>
    </row>
    <row r="11" spans="1:3" ht="21" customHeight="1">
      <c r="A11" s="968"/>
      <c r="B11" s="969"/>
      <c r="C11" s="971"/>
    </row>
    <row r="12" spans="1:3" ht="21" customHeight="1">
      <c r="A12" s="968"/>
      <c r="B12" s="969"/>
      <c r="C12" s="971"/>
    </row>
    <row r="13" spans="1:3" ht="21" customHeight="1">
      <c r="A13" s="972"/>
      <c r="B13" s="973"/>
      <c r="C13" s="974"/>
    </row>
    <row r="14" spans="1:3" ht="21" customHeight="1">
      <c r="A14" s="132" t="s">
        <v>217</v>
      </c>
      <c r="B14" s="133">
        <f>SUM(B7:B13)</f>
        <v>0</v>
      </c>
      <c r="C14" s="134"/>
    </row>
    <row r="15" ht="16.5" customHeight="1"/>
    <row r="16" spans="1:3" s="127" customFormat="1" ht="33" customHeight="1">
      <c r="A16" s="953" t="s">
        <v>211</v>
      </c>
      <c r="B16" s="954" t="s">
        <v>209</v>
      </c>
      <c r="C16" s="950"/>
    </row>
    <row r="17" spans="1:3" s="127" customFormat="1" ht="18" customHeight="1">
      <c r="A17" s="920" t="s">
        <v>222</v>
      </c>
      <c r="B17" s="951"/>
      <c r="C17" s="951"/>
    </row>
    <row r="18" spans="1:3" s="131" customFormat="1" ht="21" customHeight="1">
      <c r="A18" s="128" t="s">
        <v>30</v>
      </c>
      <c r="B18" s="129" t="s">
        <v>31</v>
      </c>
      <c r="C18" s="130" t="s">
        <v>32</v>
      </c>
    </row>
    <row r="19" spans="1:3" ht="21" customHeight="1">
      <c r="A19" s="965"/>
      <c r="B19" s="966"/>
      <c r="C19" s="967"/>
    </row>
    <row r="20" spans="1:3" ht="21" customHeight="1">
      <c r="A20" s="968"/>
      <c r="B20" s="969"/>
      <c r="C20" s="970"/>
    </row>
    <row r="21" spans="1:3" ht="21" customHeight="1">
      <c r="A21" s="968"/>
      <c r="B21" s="969"/>
      <c r="C21" s="970"/>
    </row>
    <row r="22" spans="1:3" ht="21" customHeight="1">
      <c r="A22" s="968"/>
      <c r="B22" s="969"/>
      <c r="C22" s="971"/>
    </row>
    <row r="23" spans="1:3" ht="21" customHeight="1">
      <c r="A23" s="968"/>
      <c r="B23" s="969"/>
      <c r="C23" s="971"/>
    </row>
    <row r="24" spans="1:3" ht="21" customHeight="1">
      <c r="A24" s="968"/>
      <c r="B24" s="969"/>
      <c r="C24" s="971"/>
    </row>
    <row r="25" spans="1:3" ht="21" customHeight="1">
      <c r="A25" s="972"/>
      <c r="B25" s="973"/>
      <c r="C25" s="974"/>
    </row>
    <row r="26" spans="1:3" ht="21" customHeight="1">
      <c r="A26" s="132" t="s">
        <v>217</v>
      </c>
      <c r="B26" s="133">
        <f>SUM(B19:B25)</f>
        <v>0</v>
      </c>
      <c r="C26" s="134"/>
    </row>
    <row r="27" ht="16.5" customHeight="1"/>
    <row r="28" spans="1:3" s="127" customFormat="1" ht="33" customHeight="1">
      <c r="A28" s="953" t="s">
        <v>212</v>
      </c>
      <c r="B28" s="954" t="s">
        <v>209</v>
      </c>
      <c r="C28" s="950"/>
    </row>
    <row r="29" spans="1:3" s="127" customFormat="1" ht="18" customHeight="1">
      <c r="A29" s="920" t="s">
        <v>222</v>
      </c>
      <c r="B29" s="951"/>
      <c r="C29" s="951"/>
    </row>
    <row r="30" spans="1:3" s="131" customFormat="1" ht="21" customHeight="1">
      <c r="A30" s="128" t="s">
        <v>30</v>
      </c>
      <c r="B30" s="129" t="s">
        <v>31</v>
      </c>
      <c r="C30" s="130" t="s">
        <v>32</v>
      </c>
    </row>
    <row r="31" spans="1:3" ht="21" customHeight="1">
      <c r="A31" s="965"/>
      <c r="B31" s="966"/>
      <c r="C31" s="967"/>
    </row>
    <row r="32" spans="1:3" ht="21" customHeight="1">
      <c r="A32" s="968"/>
      <c r="B32" s="969"/>
      <c r="C32" s="970"/>
    </row>
    <row r="33" spans="1:3" ht="21" customHeight="1">
      <c r="A33" s="968"/>
      <c r="B33" s="969"/>
      <c r="C33" s="970"/>
    </row>
    <row r="34" spans="1:3" ht="21" customHeight="1">
      <c r="A34" s="968"/>
      <c r="B34" s="969"/>
      <c r="C34" s="971"/>
    </row>
    <row r="35" spans="1:3" ht="21" customHeight="1">
      <c r="A35" s="968"/>
      <c r="B35" s="969"/>
      <c r="C35" s="971"/>
    </row>
    <row r="36" spans="1:3" ht="21" customHeight="1">
      <c r="A36" s="968"/>
      <c r="B36" s="969"/>
      <c r="C36" s="971"/>
    </row>
    <row r="37" spans="1:3" ht="21" customHeight="1">
      <c r="A37" s="972"/>
      <c r="B37" s="973"/>
      <c r="C37" s="974"/>
    </row>
    <row r="38" spans="1:3" ht="21" customHeight="1">
      <c r="A38" s="132" t="s">
        <v>217</v>
      </c>
      <c r="B38" s="133">
        <f>SUM(B31:B37)</f>
        <v>0</v>
      </c>
      <c r="C38" s="134"/>
    </row>
    <row r="39" ht="16.5" customHeight="1"/>
    <row r="40" spans="1:3" s="127" customFormat="1" ht="33" customHeight="1">
      <c r="A40" s="953" t="s">
        <v>213</v>
      </c>
      <c r="B40" s="954" t="s">
        <v>209</v>
      </c>
      <c r="C40" s="950"/>
    </row>
    <row r="41" spans="1:3" s="127" customFormat="1" ht="18" customHeight="1">
      <c r="A41" s="920" t="s">
        <v>222</v>
      </c>
      <c r="B41" s="951"/>
      <c r="C41" s="951"/>
    </row>
    <row r="42" spans="1:3" s="131" customFormat="1" ht="21" customHeight="1">
      <c r="A42" s="128" t="s">
        <v>30</v>
      </c>
      <c r="B42" s="129" t="s">
        <v>31</v>
      </c>
      <c r="C42" s="130" t="s">
        <v>32</v>
      </c>
    </row>
    <row r="43" spans="1:3" ht="21" customHeight="1">
      <c r="A43" s="965"/>
      <c r="B43" s="966"/>
      <c r="C43" s="967"/>
    </row>
    <row r="44" spans="1:3" ht="21" customHeight="1">
      <c r="A44" s="968"/>
      <c r="B44" s="969"/>
      <c r="C44" s="970"/>
    </row>
    <row r="45" spans="1:3" ht="21" customHeight="1">
      <c r="A45" s="968"/>
      <c r="B45" s="969"/>
      <c r="C45" s="970"/>
    </row>
    <row r="46" spans="1:3" ht="21" customHeight="1">
      <c r="A46" s="968"/>
      <c r="B46" s="969"/>
      <c r="C46" s="971"/>
    </row>
    <row r="47" spans="1:3" ht="21" customHeight="1">
      <c r="A47" s="968"/>
      <c r="B47" s="969"/>
      <c r="C47" s="971"/>
    </row>
    <row r="48" spans="1:3" ht="21" customHeight="1">
      <c r="A48" s="968"/>
      <c r="B48" s="969"/>
      <c r="C48" s="971"/>
    </row>
    <row r="49" spans="1:3" ht="21" customHeight="1">
      <c r="A49" s="972"/>
      <c r="B49" s="973"/>
      <c r="C49" s="974"/>
    </row>
    <row r="50" spans="1:3" ht="21" customHeight="1">
      <c r="A50" s="132" t="s">
        <v>217</v>
      </c>
      <c r="B50" s="133">
        <f>SUM(B43:B49)</f>
        <v>0</v>
      </c>
      <c r="C50" s="134"/>
    </row>
    <row r="51" ht="16.5" customHeight="1"/>
    <row r="52" spans="1:3" s="127" customFormat="1" ht="33" customHeight="1">
      <c r="A52" s="953" t="s">
        <v>214</v>
      </c>
      <c r="B52" s="954" t="s">
        <v>209</v>
      </c>
      <c r="C52" s="950"/>
    </row>
    <row r="53" spans="1:3" s="127" customFormat="1" ht="18" customHeight="1">
      <c r="A53" s="920" t="s">
        <v>222</v>
      </c>
      <c r="B53" s="951"/>
      <c r="C53" s="951"/>
    </row>
    <row r="54" spans="1:3" s="131" customFormat="1" ht="21" customHeight="1">
      <c r="A54" s="128" t="s">
        <v>30</v>
      </c>
      <c r="B54" s="129" t="s">
        <v>31</v>
      </c>
      <c r="C54" s="130" t="s">
        <v>32</v>
      </c>
    </row>
    <row r="55" spans="1:3" ht="21" customHeight="1">
      <c r="A55" s="965"/>
      <c r="B55" s="966"/>
      <c r="C55" s="967"/>
    </row>
    <row r="56" spans="1:3" ht="21" customHeight="1">
      <c r="A56" s="968"/>
      <c r="B56" s="969"/>
      <c r="C56" s="970"/>
    </row>
    <row r="57" spans="1:3" ht="21" customHeight="1">
      <c r="A57" s="968"/>
      <c r="B57" s="969"/>
      <c r="C57" s="970"/>
    </row>
    <row r="58" spans="1:3" ht="21" customHeight="1">
      <c r="A58" s="968"/>
      <c r="B58" s="969"/>
      <c r="C58" s="971"/>
    </row>
    <row r="59" spans="1:3" ht="21" customHeight="1">
      <c r="A59" s="968"/>
      <c r="B59" s="969"/>
      <c r="C59" s="971"/>
    </row>
    <row r="60" spans="1:3" ht="21" customHeight="1">
      <c r="A60" s="968"/>
      <c r="B60" s="969"/>
      <c r="C60" s="971"/>
    </row>
    <row r="61" spans="1:3" ht="21" customHeight="1">
      <c r="A61" s="972"/>
      <c r="B61" s="973"/>
      <c r="C61" s="974"/>
    </row>
    <row r="62" spans="1:3" ht="21" customHeight="1">
      <c r="A62" s="132" t="s">
        <v>217</v>
      </c>
      <c r="B62" s="133">
        <f>SUM(B55:B61)</f>
        <v>0</v>
      </c>
      <c r="C62" s="134"/>
    </row>
    <row r="63" ht="16.5" customHeight="1"/>
    <row r="64" spans="1:3" s="127" customFormat="1" ht="33" customHeight="1">
      <c r="A64" s="953" t="s">
        <v>215</v>
      </c>
      <c r="B64" s="954" t="s">
        <v>209</v>
      </c>
      <c r="C64" s="950"/>
    </row>
    <row r="65" spans="1:3" s="127" customFormat="1" ht="18" customHeight="1">
      <c r="A65" s="920" t="s">
        <v>222</v>
      </c>
      <c r="B65" s="951"/>
      <c r="C65" s="951"/>
    </row>
    <row r="66" spans="1:3" s="131" customFormat="1" ht="21" customHeight="1">
      <c r="A66" s="128" t="s">
        <v>30</v>
      </c>
      <c r="B66" s="129" t="s">
        <v>31</v>
      </c>
      <c r="C66" s="130" t="s">
        <v>32</v>
      </c>
    </row>
    <row r="67" spans="1:3" ht="21" customHeight="1">
      <c r="A67" s="965"/>
      <c r="B67" s="966"/>
      <c r="C67" s="967"/>
    </row>
    <row r="68" spans="1:3" ht="21" customHeight="1">
      <c r="A68" s="968"/>
      <c r="B68" s="969"/>
      <c r="C68" s="970"/>
    </row>
    <row r="69" spans="1:3" ht="21" customHeight="1">
      <c r="A69" s="968"/>
      <c r="B69" s="969"/>
      <c r="C69" s="970"/>
    </row>
    <row r="70" spans="1:3" ht="21" customHeight="1">
      <c r="A70" s="968"/>
      <c r="B70" s="969"/>
      <c r="C70" s="971"/>
    </row>
    <row r="71" spans="1:3" ht="21" customHeight="1">
      <c r="A71" s="968"/>
      <c r="B71" s="969"/>
      <c r="C71" s="971"/>
    </row>
    <row r="72" spans="1:3" ht="21" customHeight="1">
      <c r="A72" s="968"/>
      <c r="B72" s="969"/>
      <c r="C72" s="971"/>
    </row>
    <row r="73" spans="1:3" ht="21" customHeight="1">
      <c r="A73" s="972"/>
      <c r="B73" s="973"/>
      <c r="C73" s="974"/>
    </row>
    <row r="74" spans="1:3" ht="21" customHeight="1">
      <c r="A74" s="132" t="s">
        <v>217</v>
      </c>
      <c r="B74" s="133">
        <f>SUM(B67:B73)</f>
        <v>0</v>
      </c>
      <c r="C74" s="134"/>
    </row>
    <row r="75" ht="16.5" customHeight="1"/>
    <row r="76" spans="1:3" s="127" customFormat="1" ht="33" customHeight="1">
      <c r="A76" s="953" t="s">
        <v>218</v>
      </c>
      <c r="B76" s="954" t="s">
        <v>209</v>
      </c>
      <c r="C76" s="950"/>
    </row>
    <row r="77" spans="1:3" s="127" customFormat="1" ht="18" customHeight="1">
      <c r="A77" s="920" t="s">
        <v>222</v>
      </c>
      <c r="B77" s="951"/>
      <c r="C77" s="951"/>
    </row>
    <row r="78" spans="1:3" s="131" customFormat="1" ht="21" customHeight="1">
      <c r="A78" s="128" t="s">
        <v>30</v>
      </c>
      <c r="B78" s="129" t="s">
        <v>31</v>
      </c>
      <c r="C78" s="130" t="s">
        <v>32</v>
      </c>
    </row>
    <row r="79" spans="1:3" ht="21" customHeight="1">
      <c r="A79" s="965"/>
      <c r="B79" s="966"/>
      <c r="C79" s="967"/>
    </row>
    <row r="80" spans="1:3" ht="21" customHeight="1">
      <c r="A80" s="968"/>
      <c r="B80" s="969"/>
      <c r="C80" s="970"/>
    </row>
    <row r="81" spans="1:3" ht="21" customHeight="1">
      <c r="A81" s="968"/>
      <c r="B81" s="969"/>
      <c r="C81" s="970"/>
    </row>
    <row r="82" spans="1:3" ht="21" customHeight="1">
      <c r="A82" s="968"/>
      <c r="B82" s="969"/>
      <c r="C82" s="971"/>
    </row>
    <row r="83" spans="1:3" ht="21" customHeight="1">
      <c r="A83" s="968"/>
      <c r="B83" s="969"/>
      <c r="C83" s="971"/>
    </row>
    <row r="84" spans="1:3" ht="21" customHeight="1">
      <c r="A84" s="968"/>
      <c r="B84" s="969"/>
      <c r="C84" s="971"/>
    </row>
    <row r="85" spans="1:3" ht="21" customHeight="1">
      <c r="A85" s="972"/>
      <c r="B85" s="973"/>
      <c r="C85" s="974"/>
    </row>
    <row r="86" spans="1:3" ht="21" customHeight="1">
      <c r="A86" s="132" t="s">
        <v>217</v>
      </c>
      <c r="B86" s="133">
        <f>SUM(B79:B85)</f>
        <v>0</v>
      </c>
      <c r="C86" s="134"/>
    </row>
    <row r="87" ht="16.5" customHeight="1"/>
    <row r="88" spans="1:3" s="127" customFormat="1" ht="33" customHeight="1">
      <c r="A88" s="953" t="s">
        <v>219</v>
      </c>
      <c r="B88" s="954" t="s">
        <v>209</v>
      </c>
      <c r="C88" s="950"/>
    </row>
    <row r="89" spans="1:3" s="127" customFormat="1" ht="18" customHeight="1">
      <c r="A89" s="920" t="s">
        <v>222</v>
      </c>
      <c r="B89" s="951"/>
      <c r="C89" s="951"/>
    </row>
    <row r="90" spans="1:3" s="131" customFormat="1" ht="21" customHeight="1">
      <c r="A90" s="128" t="s">
        <v>30</v>
      </c>
      <c r="B90" s="129" t="s">
        <v>31</v>
      </c>
      <c r="C90" s="130" t="s">
        <v>32</v>
      </c>
    </row>
    <row r="91" spans="1:3" ht="21" customHeight="1">
      <c r="A91" s="965"/>
      <c r="B91" s="966"/>
      <c r="C91" s="967"/>
    </row>
    <row r="92" spans="1:3" ht="21" customHeight="1">
      <c r="A92" s="968"/>
      <c r="B92" s="969"/>
      <c r="C92" s="970"/>
    </row>
    <row r="93" spans="1:3" ht="21" customHeight="1">
      <c r="A93" s="968"/>
      <c r="B93" s="969"/>
      <c r="C93" s="970"/>
    </row>
    <row r="94" spans="1:3" ht="21" customHeight="1">
      <c r="A94" s="968"/>
      <c r="B94" s="969"/>
      <c r="C94" s="971"/>
    </row>
    <row r="95" spans="1:3" ht="21" customHeight="1">
      <c r="A95" s="968"/>
      <c r="B95" s="969"/>
      <c r="C95" s="971"/>
    </row>
    <row r="96" spans="1:3" ht="21" customHeight="1">
      <c r="A96" s="968"/>
      <c r="B96" s="969"/>
      <c r="C96" s="971"/>
    </row>
    <row r="97" spans="1:3" ht="21" customHeight="1">
      <c r="A97" s="972"/>
      <c r="B97" s="973"/>
      <c r="C97" s="974"/>
    </row>
    <row r="98" spans="1:3" ht="21" customHeight="1">
      <c r="A98" s="132" t="s">
        <v>217</v>
      </c>
      <c r="B98" s="133">
        <f>SUM(B91:B97)</f>
        <v>0</v>
      </c>
      <c r="C98" s="134"/>
    </row>
    <row r="99" ht="16.5" customHeight="1"/>
    <row r="100" spans="1:3" s="127" customFormat="1" ht="33" customHeight="1">
      <c r="A100" s="953" t="s">
        <v>220</v>
      </c>
      <c r="B100" s="954" t="s">
        <v>209</v>
      </c>
      <c r="C100" s="950"/>
    </row>
    <row r="101" spans="1:3" s="127" customFormat="1" ht="18" customHeight="1">
      <c r="A101" s="920" t="s">
        <v>222</v>
      </c>
      <c r="B101" s="951"/>
      <c r="C101" s="951"/>
    </row>
    <row r="102" spans="1:3" s="131" customFormat="1" ht="21" customHeight="1">
      <c r="A102" s="128" t="s">
        <v>30</v>
      </c>
      <c r="B102" s="129" t="s">
        <v>31</v>
      </c>
      <c r="C102" s="130" t="s">
        <v>32</v>
      </c>
    </row>
    <row r="103" spans="1:3" ht="21" customHeight="1">
      <c r="A103" s="965"/>
      <c r="B103" s="966"/>
      <c r="C103" s="967"/>
    </row>
    <row r="104" spans="1:3" ht="21" customHeight="1">
      <c r="A104" s="968"/>
      <c r="B104" s="969"/>
      <c r="C104" s="970"/>
    </row>
    <row r="105" spans="1:3" ht="21" customHeight="1">
      <c r="A105" s="968"/>
      <c r="B105" s="969"/>
      <c r="C105" s="970"/>
    </row>
    <row r="106" spans="1:3" ht="21" customHeight="1">
      <c r="A106" s="968"/>
      <c r="B106" s="969"/>
      <c r="C106" s="971"/>
    </row>
    <row r="107" spans="1:3" ht="21" customHeight="1">
      <c r="A107" s="968"/>
      <c r="B107" s="969"/>
      <c r="C107" s="971"/>
    </row>
    <row r="108" spans="1:3" ht="21" customHeight="1">
      <c r="A108" s="968"/>
      <c r="B108" s="969"/>
      <c r="C108" s="971"/>
    </row>
    <row r="109" spans="1:3" ht="21" customHeight="1">
      <c r="A109" s="972"/>
      <c r="B109" s="973"/>
      <c r="C109" s="974"/>
    </row>
    <row r="110" spans="1:3" ht="21" customHeight="1">
      <c r="A110" s="132" t="s">
        <v>217</v>
      </c>
      <c r="B110" s="133">
        <f>SUM(B103:B109)</f>
        <v>0</v>
      </c>
      <c r="C110" s="134"/>
    </row>
    <row r="111" ht="16.5" customHeight="1"/>
    <row r="112" spans="1:3" s="127" customFormat="1" ht="33" customHeight="1">
      <c r="A112" s="953" t="s">
        <v>221</v>
      </c>
      <c r="B112" s="954" t="s">
        <v>209</v>
      </c>
      <c r="C112" s="950"/>
    </row>
    <row r="113" spans="1:3" s="127" customFormat="1" ht="18" customHeight="1">
      <c r="A113" s="920" t="s">
        <v>222</v>
      </c>
      <c r="B113" s="951"/>
      <c r="C113" s="951"/>
    </row>
    <row r="114" spans="1:3" s="131" customFormat="1" ht="21" customHeight="1">
      <c r="A114" s="128" t="s">
        <v>30</v>
      </c>
      <c r="B114" s="129" t="s">
        <v>31</v>
      </c>
      <c r="C114" s="130" t="s">
        <v>32</v>
      </c>
    </row>
    <row r="115" spans="1:3" ht="21" customHeight="1">
      <c r="A115" s="965"/>
      <c r="B115" s="966"/>
      <c r="C115" s="967"/>
    </row>
    <row r="116" spans="1:3" ht="21" customHeight="1">
      <c r="A116" s="968"/>
      <c r="B116" s="969"/>
      <c r="C116" s="970"/>
    </row>
    <row r="117" spans="1:3" ht="21" customHeight="1">
      <c r="A117" s="968"/>
      <c r="B117" s="969"/>
      <c r="C117" s="970"/>
    </row>
    <row r="118" spans="1:3" ht="21" customHeight="1">
      <c r="A118" s="968"/>
      <c r="B118" s="969"/>
      <c r="C118" s="971"/>
    </row>
    <row r="119" spans="1:3" ht="21" customHeight="1">
      <c r="A119" s="968"/>
      <c r="B119" s="969"/>
      <c r="C119" s="971"/>
    </row>
    <row r="120" spans="1:3" ht="21" customHeight="1">
      <c r="A120" s="968"/>
      <c r="B120" s="969"/>
      <c r="C120" s="971"/>
    </row>
    <row r="121" spans="1:3" ht="21" customHeight="1">
      <c r="A121" s="972"/>
      <c r="B121" s="973"/>
      <c r="C121" s="974"/>
    </row>
    <row r="122" spans="1:3" ht="21" customHeight="1">
      <c r="A122" s="132" t="s">
        <v>217</v>
      </c>
      <c r="B122" s="133">
        <f>SUM(B115:B121)</f>
        <v>0</v>
      </c>
      <c r="C122" s="134"/>
    </row>
    <row r="123" ht="16.5" customHeight="1"/>
    <row r="124" ht="16.5" customHeight="1"/>
    <row r="125" spans="1:2" ht="27" customHeight="1">
      <c r="A125" s="137" t="s">
        <v>216</v>
      </c>
      <c r="B125" s="138">
        <f>B14+B26+B38+B50+B62+B74+B86+B98+B110+B122</f>
        <v>0</v>
      </c>
    </row>
    <row r="126" ht="16.5" customHeight="1"/>
  </sheetData>
  <sheetProtection sheet="1" objects="1" scenarios="1"/>
  <mergeCells count="3">
    <mergeCell ref="A1:C1"/>
    <mergeCell ref="A2:C2"/>
    <mergeCell ref="B3:C3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2DEE3"/>
  </sheetPr>
  <dimension ref="A1:AD57"/>
  <sheetViews>
    <sheetView zoomScalePageLayoutView="0" workbookViewId="0" topLeftCell="A1">
      <pane xSplit="1" ySplit="4" topLeftCell="B5" activePane="bottomRight" state="frozen"/>
      <selection pane="topLeft" activeCell="B55" sqref="B55"/>
      <selection pane="topRight" activeCell="B55" sqref="B55"/>
      <selection pane="bottomLeft" activeCell="B55" sqref="B55"/>
      <selection pane="bottomRight" activeCell="A1" sqref="A1:L1"/>
    </sheetView>
  </sheetViews>
  <sheetFormatPr defaultColWidth="9.140625" defaultRowHeight="15"/>
  <cols>
    <col min="1" max="1" width="15.57421875" style="11" customWidth="1"/>
    <col min="2" max="3" width="13.140625" style="11" customWidth="1"/>
    <col min="4" max="4" width="35.57421875" style="11" customWidth="1"/>
    <col min="5" max="5" width="9.57421875" style="11" customWidth="1"/>
    <col min="6" max="6" width="13.140625" style="11" customWidth="1"/>
    <col min="7" max="7" width="35.57421875" style="11" customWidth="1"/>
    <col min="8" max="8" width="9.57421875" style="10" customWidth="1"/>
    <col min="9" max="9" width="13.140625" style="11" customWidth="1"/>
    <col min="10" max="10" width="35.57421875" style="11" customWidth="1"/>
    <col min="11" max="11" width="9.57421875" style="11" customWidth="1"/>
    <col min="12" max="12" width="16.57421875" style="122" bestFit="1" customWidth="1"/>
    <col min="13" max="13" width="13.7109375" style="14" customWidth="1"/>
    <col min="14" max="14" width="14.28125" style="15" bestFit="1" customWidth="1"/>
    <col min="15" max="15" width="10.8515625" style="16" bestFit="1" customWidth="1"/>
    <col min="16" max="16" width="9.00390625" style="11" customWidth="1"/>
    <col min="17" max="17" width="10.28125" style="17" bestFit="1" customWidth="1"/>
    <col min="18" max="18" width="14.421875" style="18" customWidth="1"/>
    <col min="19" max="19" width="10.57421875" style="19" bestFit="1" customWidth="1"/>
    <col min="20" max="20" width="9.140625" style="20" bestFit="1" customWidth="1"/>
    <col min="21" max="21" width="9.00390625" style="21" customWidth="1"/>
    <col min="22" max="22" width="16.421875" style="18" customWidth="1"/>
    <col min="23" max="23" width="11.421875" style="20" bestFit="1" customWidth="1"/>
    <col min="24" max="24" width="12.140625" style="22" customWidth="1"/>
    <col min="25" max="25" width="12.57421875" style="23" customWidth="1"/>
    <col min="26" max="26" width="10.421875" style="24" bestFit="1" customWidth="1"/>
    <col min="27" max="27" width="9.140625" style="25" bestFit="1" customWidth="1"/>
    <col min="28" max="28" width="5.140625" style="123" customWidth="1"/>
    <col min="29" max="29" width="10.00390625" style="17" customWidth="1"/>
    <col min="30" max="30" width="12.28125" style="17" customWidth="1"/>
    <col min="31" max="31" width="12.28125" style="11" customWidth="1"/>
    <col min="32" max="16384" width="9.00390625" style="11" customWidth="1"/>
  </cols>
  <sheetData>
    <row r="1" spans="1:28" ht="63" customHeight="1">
      <c r="A1" s="1301" t="s">
        <v>244</v>
      </c>
      <c r="B1" s="1301"/>
      <c r="C1" s="1301"/>
      <c r="D1" s="1301"/>
      <c r="E1" s="1301"/>
      <c r="F1" s="1301"/>
      <c r="G1" s="1301"/>
      <c r="H1" s="1301"/>
      <c r="I1" s="1301"/>
      <c r="J1" s="1301"/>
      <c r="K1" s="1301"/>
      <c r="L1" s="1301"/>
      <c r="AB1" s="31"/>
    </row>
    <row r="2" spans="1:28" ht="21" customHeight="1">
      <c r="A2" s="1302" t="s">
        <v>10</v>
      </c>
      <c r="B2" s="1302"/>
      <c r="C2" s="1302"/>
      <c r="D2" s="1302"/>
      <c r="E2" s="1302"/>
      <c r="F2" s="1302"/>
      <c r="G2" s="1302"/>
      <c r="H2" s="1302"/>
      <c r="I2" s="1302"/>
      <c r="J2" s="1302"/>
      <c r="K2" s="1302"/>
      <c r="L2" s="1302"/>
      <c r="AB2" s="31"/>
    </row>
    <row r="3" spans="1:28" ht="21" customHeight="1" thickBot="1">
      <c r="A3" s="9" t="s">
        <v>122</v>
      </c>
      <c r="C3" s="32" t="s">
        <v>11</v>
      </c>
      <c r="D3" s="33"/>
      <c r="E3" s="33"/>
      <c r="F3" s="34"/>
      <c r="G3" s="33"/>
      <c r="H3" s="33"/>
      <c r="I3" s="35"/>
      <c r="J3" s="12" t="s">
        <v>6</v>
      </c>
      <c r="K3" s="13" t="s">
        <v>7</v>
      </c>
      <c r="L3" s="36">
        <f ca="1">NOW()</f>
        <v>44276.03434050926</v>
      </c>
      <c r="AB3" s="17"/>
    </row>
    <row r="4" spans="1:28" ht="52.5" customHeight="1" thickBot="1" thickTop="1">
      <c r="A4" s="37" t="s">
        <v>12</v>
      </c>
      <c r="B4" s="38" t="s">
        <v>13</v>
      </c>
      <c r="C4" s="39" t="s">
        <v>14</v>
      </c>
      <c r="D4" s="40" t="s">
        <v>15</v>
      </c>
      <c r="E4" s="41" t="s">
        <v>16</v>
      </c>
      <c r="F4" s="42" t="s">
        <v>17</v>
      </c>
      <c r="G4" s="43" t="s">
        <v>18</v>
      </c>
      <c r="H4" s="44" t="s">
        <v>19</v>
      </c>
      <c r="I4" s="45" t="s">
        <v>20</v>
      </c>
      <c r="J4" s="46" t="s">
        <v>21</v>
      </c>
      <c r="K4" s="47" t="s">
        <v>22</v>
      </c>
      <c r="L4" s="48" t="s">
        <v>23</v>
      </c>
      <c r="M4" s="49"/>
      <c r="N4" s="50"/>
      <c r="O4" s="51"/>
      <c r="Q4" s="52"/>
      <c r="R4" s="49"/>
      <c r="S4" s="53"/>
      <c r="T4" s="54"/>
      <c r="U4" s="55"/>
      <c r="AB4" s="17"/>
    </row>
    <row r="5" spans="1:28" ht="19.5" thickTop="1">
      <c r="A5" s="56" t="str">
        <f>'08月統合家計簿'!A7</f>
        <v>○○銀行　１</v>
      </c>
      <c r="B5" s="182">
        <f>'07月銀行口座入出金表'!L5</f>
        <v>0</v>
      </c>
      <c r="C5" s="57">
        <f>'08月カード利用明細表'!B14</f>
        <v>0</v>
      </c>
      <c r="D5" s="887" t="s">
        <v>50</v>
      </c>
      <c r="E5" s="566"/>
      <c r="F5" s="582"/>
      <c r="G5" s="597"/>
      <c r="H5" s="588"/>
      <c r="I5" s="598"/>
      <c r="J5" s="597"/>
      <c r="K5" s="599"/>
      <c r="L5" s="58">
        <f>B5-SUM(C5:C7)+SUM(F5:F9)-SUM(I5:I9)</f>
        <v>0</v>
      </c>
      <c r="M5" s="49"/>
      <c r="N5" s="59"/>
      <c r="O5" s="51"/>
      <c r="Q5" s="52"/>
      <c r="R5" s="49"/>
      <c r="S5" s="53"/>
      <c r="T5" s="54"/>
      <c r="U5" s="55"/>
      <c r="AB5" s="17"/>
    </row>
    <row r="6" spans="1:28" ht="18.75">
      <c r="A6" s="60" t="s">
        <v>24</v>
      </c>
      <c r="B6" s="61"/>
      <c r="C6" s="591"/>
      <c r="D6" s="565"/>
      <c r="E6" s="592"/>
      <c r="F6" s="567"/>
      <c r="G6" s="593"/>
      <c r="H6" s="569"/>
      <c r="I6" s="570"/>
      <c r="J6" s="568"/>
      <c r="K6" s="571"/>
      <c r="L6" s="62"/>
      <c r="M6" s="49"/>
      <c r="N6" s="50"/>
      <c r="O6" s="51"/>
      <c r="Q6" s="52"/>
      <c r="R6" s="49"/>
      <c r="S6" s="53"/>
      <c r="T6" s="54"/>
      <c r="U6" s="55"/>
      <c r="AB6" s="17"/>
    </row>
    <row r="7" spans="1:28" ht="18.75">
      <c r="A7" s="63">
        <f>SUM(C5:C7)</f>
        <v>0</v>
      </c>
      <c r="B7" s="61"/>
      <c r="C7" s="564"/>
      <c r="D7" s="565"/>
      <c r="E7" s="566"/>
      <c r="F7" s="567"/>
      <c r="G7" s="568"/>
      <c r="H7" s="569"/>
      <c r="I7" s="570"/>
      <c r="J7" s="568"/>
      <c r="K7" s="571"/>
      <c r="L7" s="62"/>
      <c r="M7" s="49"/>
      <c r="N7" s="50"/>
      <c r="O7" s="51"/>
      <c r="Q7" s="52"/>
      <c r="R7" s="49"/>
      <c r="S7" s="53"/>
      <c r="T7" s="54"/>
      <c r="U7" s="55"/>
      <c r="AB7" s="17"/>
    </row>
    <row r="8" spans="1:28" ht="18.75">
      <c r="A8" s="64" t="s">
        <v>25</v>
      </c>
      <c r="B8" s="61"/>
      <c r="C8" s="564"/>
      <c r="D8" s="587"/>
      <c r="E8" s="566"/>
      <c r="F8" s="567"/>
      <c r="G8" s="568"/>
      <c r="H8" s="569"/>
      <c r="I8" s="570"/>
      <c r="J8" s="568"/>
      <c r="K8" s="571"/>
      <c r="L8" s="62"/>
      <c r="M8" s="49"/>
      <c r="N8" s="50"/>
      <c r="O8" s="51"/>
      <c r="Q8" s="52"/>
      <c r="R8" s="49"/>
      <c r="S8" s="53"/>
      <c r="T8" s="54"/>
      <c r="U8" s="55"/>
      <c r="AB8" s="17"/>
    </row>
    <row r="9" spans="1:28" ht="19.5" thickBot="1">
      <c r="A9" s="65">
        <f>B5-SUM(C5:C9)</f>
        <v>0</v>
      </c>
      <c r="B9" s="66"/>
      <c r="C9" s="594"/>
      <c r="D9" s="595"/>
      <c r="E9" s="596"/>
      <c r="F9" s="575"/>
      <c r="G9" s="576"/>
      <c r="H9" s="577"/>
      <c r="I9" s="578"/>
      <c r="J9" s="576"/>
      <c r="K9" s="579"/>
      <c r="L9" s="67"/>
      <c r="M9" s="49"/>
      <c r="N9" s="50"/>
      <c r="O9" s="51"/>
      <c r="Q9" s="52"/>
      <c r="R9" s="49"/>
      <c r="S9" s="53"/>
      <c r="T9" s="54"/>
      <c r="U9" s="55"/>
      <c r="AB9" s="17"/>
    </row>
    <row r="10" spans="1:28" ht="18.75">
      <c r="A10" s="68" t="str">
        <f>'08月統合家計簿'!A8</f>
        <v>○○銀行　２</v>
      </c>
      <c r="B10" s="220">
        <f>'07月銀行口座入出金表'!L10</f>
        <v>0</v>
      </c>
      <c r="C10" s="69">
        <f>'08月カード利用明細表'!B26</f>
        <v>0</v>
      </c>
      <c r="D10" s="580" t="s">
        <v>51</v>
      </c>
      <c r="E10" s="581"/>
      <c r="F10" s="582"/>
      <c r="G10" s="583"/>
      <c r="H10" s="569"/>
      <c r="I10" s="584"/>
      <c r="J10" s="583"/>
      <c r="K10" s="585"/>
      <c r="L10" s="58">
        <f>B10-SUM(C10:C14)+SUM(F10:F14)-SUM(I10:I14)</f>
        <v>0</v>
      </c>
      <c r="M10" s="49"/>
      <c r="N10" s="50"/>
      <c r="O10" s="51"/>
      <c r="Q10" s="52"/>
      <c r="R10" s="49"/>
      <c r="S10" s="53"/>
      <c r="T10" s="54"/>
      <c r="U10" s="55"/>
      <c r="AB10" s="17"/>
    </row>
    <row r="11" spans="1:28" ht="18.75">
      <c r="A11" s="60" t="s">
        <v>24</v>
      </c>
      <c r="B11" s="61"/>
      <c r="C11" s="564"/>
      <c r="D11" s="565"/>
      <c r="E11" s="566"/>
      <c r="F11" s="567"/>
      <c r="G11" s="568"/>
      <c r="H11" s="569"/>
      <c r="I11" s="570"/>
      <c r="J11" s="568"/>
      <c r="K11" s="571"/>
      <c r="L11" s="62"/>
      <c r="M11" s="49"/>
      <c r="N11" s="50"/>
      <c r="O11" s="51"/>
      <c r="Q11" s="52"/>
      <c r="R11" s="49"/>
      <c r="S11" s="53"/>
      <c r="T11" s="54"/>
      <c r="U11" s="55"/>
      <c r="AB11" s="17"/>
    </row>
    <row r="12" spans="1:28" ht="18.75">
      <c r="A12" s="63">
        <f>SUM(C10:C14)</f>
        <v>0</v>
      </c>
      <c r="B12" s="61"/>
      <c r="C12" s="564"/>
      <c r="D12" s="565"/>
      <c r="E12" s="566"/>
      <c r="F12" s="567"/>
      <c r="G12" s="568"/>
      <c r="H12" s="569"/>
      <c r="I12" s="570"/>
      <c r="J12" s="568"/>
      <c r="K12" s="571"/>
      <c r="L12" s="62"/>
      <c r="M12" s="49"/>
      <c r="N12" s="50"/>
      <c r="O12" s="51"/>
      <c r="Q12" s="52"/>
      <c r="R12" s="49"/>
      <c r="S12" s="53"/>
      <c r="T12" s="54"/>
      <c r="U12" s="55"/>
      <c r="AB12" s="17"/>
    </row>
    <row r="13" spans="1:28" ht="18.75">
      <c r="A13" s="64" t="s">
        <v>25</v>
      </c>
      <c r="B13" s="61"/>
      <c r="C13" s="564"/>
      <c r="D13" s="587"/>
      <c r="E13" s="566"/>
      <c r="F13" s="567"/>
      <c r="G13" s="568"/>
      <c r="H13" s="569"/>
      <c r="I13" s="570"/>
      <c r="J13" s="568"/>
      <c r="K13" s="571"/>
      <c r="L13" s="62"/>
      <c r="M13" s="49"/>
      <c r="N13" s="50"/>
      <c r="O13" s="51"/>
      <c r="Q13" s="52"/>
      <c r="R13" s="49"/>
      <c r="S13" s="53"/>
      <c r="T13" s="54"/>
      <c r="U13" s="55"/>
      <c r="AB13" s="17"/>
    </row>
    <row r="14" spans="1:28" ht="19.5" thickBot="1">
      <c r="A14" s="65">
        <f>B10-SUM(C10:C14)</f>
        <v>0</v>
      </c>
      <c r="B14" s="66"/>
      <c r="C14" s="572"/>
      <c r="D14" s="590"/>
      <c r="E14" s="574"/>
      <c r="F14" s="575"/>
      <c r="G14" s="576"/>
      <c r="H14" s="577"/>
      <c r="I14" s="578"/>
      <c r="J14" s="576"/>
      <c r="K14" s="579"/>
      <c r="L14" s="67"/>
      <c r="M14" s="49"/>
      <c r="N14" s="50"/>
      <c r="O14" s="51"/>
      <c r="Q14" s="52"/>
      <c r="R14" s="49"/>
      <c r="S14" s="53"/>
      <c r="T14" s="54"/>
      <c r="U14" s="55"/>
      <c r="AB14" s="17"/>
    </row>
    <row r="15" spans="1:28" ht="18.75">
      <c r="A15" s="68" t="str">
        <f>'08月統合家計簿'!A9</f>
        <v>○○銀行　３</v>
      </c>
      <c r="B15" s="220">
        <f>'07月銀行口座入出金表'!L15</f>
        <v>0</v>
      </c>
      <c r="C15" s="69">
        <f>'08月カード利用明細表'!B38</f>
        <v>0</v>
      </c>
      <c r="D15" s="580" t="s">
        <v>52</v>
      </c>
      <c r="E15" s="581"/>
      <c r="F15" s="582"/>
      <c r="G15" s="583"/>
      <c r="H15" s="569"/>
      <c r="I15" s="584"/>
      <c r="J15" s="583"/>
      <c r="K15" s="585"/>
      <c r="L15" s="58">
        <f>B15-SUM(C15:C19)+SUM(F15:F19)-SUM(I15:I19)</f>
        <v>0</v>
      </c>
      <c r="M15" s="49"/>
      <c r="N15" s="50"/>
      <c r="O15" s="51"/>
      <c r="Q15" s="52"/>
      <c r="R15" s="49"/>
      <c r="S15" s="53"/>
      <c r="T15" s="54"/>
      <c r="U15" s="55"/>
      <c r="AB15" s="17"/>
    </row>
    <row r="16" spans="1:28" ht="18.75">
      <c r="A16" s="60" t="s">
        <v>24</v>
      </c>
      <c r="B16" s="61"/>
      <c r="C16" s="564"/>
      <c r="D16" s="565"/>
      <c r="E16" s="566"/>
      <c r="F16" s="567"/>
      <c r="G16" s="568"/>
      <c r="H16" s="569"/>
      <c r="I16" s="570"/>
      <c r="J16" s="568"/>
      <c r="K16" s="571"/>
      <c r="L16" s="62"/>
      <c r="M16" s="49"/>
      <c r="N16" s="50"/>
      <c r="O16" s="51"/>
      <c r="Q16" s="52"/>
      <c r="R16" s="49"/>
      <c r="S16" s="53"/>
      <c r="T16" s="54"/>
      <c r="U16" s="55"/>
      <c r="AB16" s="17"/>
    </row>
    <row r="17" spans="1:27" s="17" customFormat="1" ht="18.75">
      <c r="A17" s="63">
        <f>SUM(C15:C19)</f>
        <v>0</v>
      </c>
      <c r="B17" s="61"/>
      <c r="C17" s="564"/>
      <c r="D17" s="587"/>
      <c r="E17" s="566"/>
      <c r="F17" s="567"/>
      <c r="G17" s="568"/>
      <c r="H17" s="569"/>
      <c r="I17" s="570"/>
      <c r="J17" s="568"/>
      <c r="K17" s="571"/>
      <c r="L17" s="62"/>
      <c r="M17" s="49"/>
      <c r="N17" s="50"/>
      <c r="O17" s="51"/>
      <c r="P17" s="11"/>
      <c r="Q17" s="52"/>
      <c r="R17" s="49"/>
      <c r="S17" s="53"/>
      <c r="T17" s="54"/>
      <c r="U17" s="55"/>
      <c r="V17" s="18"/>
      <c r="W17" s="20"/>
      <c r="X17" s="22"/>
      <c r="Y17" s="23"/>
      <c r="Z17" s="24"/>
      <c r="AA17" s="25"/>
    </row>
    <row r="18" spans="1:27" s="17" customFormat="1" ht="18.75">
      <c r="A18" s="64" t="s">
        <v>25</v>
      </c>
      <c r="B18" s="61"/>
      <c r="C18" s="564"/>
      <c r="D18" s="587"/>
      <c r="E18" s="566"/>
      <c r="F18" s="567"/>
      <c r="G18" s="568"/>
      <c r="H18" s="569"/>
      <c r="I18" s="570"/>
      <c r="J18" s="568"/>
      <c r="K18" s="571"/>
      <c r="L18" s="62"/>
      <c r="M18" s="49"/>
      <c r="N18" s="50"/>
      <c r="O18" s="51"/>
      <c r="P18" s="11"/>
      <c r="Q18" s="52"/>
      <c r="R18" s="49"/>
      <c r="S18" s="53"/>
      <c r="T18" s="54"/>
      <c r="U18" s="55"/>
      <c r="V18" s="18"/>
      <c r="W18" s="20"/>
      <c r="X18" s="22"/>
      <c r="Y18" s="23"/>
      <c r="Z18" s="24"/>
      <c r="AA18" s="25"/>
    </row>
    <row r="19" spans="1:27" s="17" customFormat="1" ht="19.5" thickBot="1">
      <c r="A19" s="65">
        <f>B15-SUM(C15:C19)</f>
        <v>0</v>
      </c>
      <c r="B19" s="66"/>
      <c r="C19" s="572"/>
      <c r="D19" s="587"/>
      <c r="E19" s="574"/>
      <c r="F19" s="575"/>
      <c r="G19" s="576"/>
      <c r="H19" s="577"/>
      <c r="I19" s="578"/>
      <c r="J19" s="576"/>
      <c r="K19" s="579"/>
      <c r="L19" s="67"/>
      <c r="M19" s="49"/>
      <c r="N19" s="50"/>
      <c r="O19" s="51"/>
      <c r="P19" s="11"/>
      <c r="Q19" s="52"/>
      <c r="R19" s="49"/>
      <c r="S19" s="53"/>
      <c r="T19" s="54"/>
      <c r="U19" s="55"/>
      <c r="V19" s="18"/>
      <c r="W19" s="20"/>
      <c r="X19" s="22"/>
      <c r="Y19" s="23"/>
      <c r="Z19" s="24"/>
      <c r="AA19" s="25"/>
    </row>
    <row r="20" spans="1:27" s="17" customFormat="1" ht="18.75">
      <c r="A20" s="68" t="str">
        <f>'08月統合家計簿'!A10</f>
        <v>○○銀行　４</v>
      </c>
      <c r="B20" s="220">
        <f>'07月銀行口座入出金表'!L20</f>
        <v>0</v>
      </c>
      <c r="C20" s="69">
        <f>'08月カード利用明細表'!B50</f>
        <v>0</v>
      </c>
      <c r="D20" s="580" t="s">
        <v>53</v>
      </c>
      <c r="E20" s="581"/>
      <c r="F20" s="582"/>
      <c r="G20" s="583"/>
      <c r="H20" s="569"/>
      <c r="I20" s="584"/>
      <c r="J20" s="583"/>
      <c r="K20" s="585"/>
      <c r="L20" s="58">
        <f>B20-SUM(C20:C24)+SUM(F20:F24)-SUM(I20:I24)</f>
        <v>0</v>
      </c>
      <c r="M20" s="49"/>
      <c r="N20" s="50"/>
      <c r="O20" s="51"/>
      <c r="P20" s="11"/>
      <c r="Q20" s="52"/>
      <c r="R20" s="49"/>
      <c r="S20" s="53"/>
      <c r="T20" s="54"/>
      <c r="U20" s="55"/>
      <c r="V20" s="18"/>
      <c r="W20" s="20"/>
      <c r="X20" s="22"/>
      <c r="Y20" s="23"/>
      <c r="Z20" s="24"/>
      <c r="AA20" s="25"/>
    </row>
    <row r="21" spans="1:27" s="17" customFormat="1" ht="18.75">
      <c r="A21" s="60" t="s">
        <v>24</v>
      </c>
      <c r="B21" s="61"/>
      <c r="C21" s="564"/>
      <c r="D21" s="565"/>
      <c r="E21" s="566"/>
      <c r="F21" s="567"/>
      <c r="G21" s="568"/>
      <c r="H21" s="569"/>
      <c r="I21" s="570"/>
      <c r="J21" s="568"/>
      <c r="K21" s="571"/>
      <c r="L21" s="62"/>
      <c r="M21" s="49"/>
      <c r="N21" s="50"/>
      <c r="O21" s="51"/>
      <c r="P21" s="11"/>
      <c r="Q21" s="52"/>
      <c r="R21" s="49"/>
      <c r="S21" s="53"/>
      <c r="T21" s="54"/>
      <c r="U21" s="55"/>
      <c r="V21" s="18"/>
      <c r="W21" s="20"/>
      <c r="X21" s="22"/>
      <c r="Y21" s="23"/>
      <c r="Z21" s="24"/>
      <c r="AA21" s="25"/>
    </row>
    <row r="22" spans="1:27" s="17" customFormat="1" ht="18.75">
      <c r="A22" s="63">
        <f>SUM(C20:C24)</f>
        <v>0</v>
      </c>
      <c r="B22" s="61"/>
      <c r="C22" s="564"/>
      <c r="D22" s="565"/>
      <c r="E22" s="566"/>
      <c r="F22" s="567"/>
      <c r="G22" s="568"/>
      <c r="H22" s="569"/>
      <c r="I22" s="570"/>
      <c r="J22" s="568"/>
      <c r="K22" s="571"/>
      <c r="L22" s="62"/>
      <c r="M22" s="49"/>
      <c r="N22" s="50"/>
      <c r="O22" s="51"/>
      <c r="P22" s="11"/>
      <c r="Q22" s="52"/>
      <c r="R22" s="49"/>
      <c r="S22" s="53"/>
      <c r="T22" s="54"/>
      <c r="U22" s="55"/>
      <c r="V22" s="18"/>
      <c r="W22" s="20"/>
      <c r="X22" s="22"/>
      <c r="Y22" s="23"/>
      <c r="Z22" s="24"/>
      <c r="AA22" s="25"/>
    </row>
    <row r="23" spans="1:27" s="17" customFormat="1" ht="18.75">
      <c r="A23" s="64" t="s">
        <v>25</v>
      </c>
      <c r="B23" s="61"/>
      <c r="C23" s="564"/>
      <c r="D23" s="565"/>
      <c r="E23" s="566"/>
      <c r="F23" s="567"/>
      <c r="G23" s="568"/>
      <c r="H23" s="569"/>
      <c r="I23" s="570"/>
      <c r="J23" s="568"/>
      <c r="K23" s="571"/>
      <c r="L23" s="62"/>
      <c r="M23" s="49"/>
      <c r="N23" s="50"/>
      <c r="O23" s="51"/>
      <c r="P23" s="11"/>
      <c r="Q23" s="52"/>
      <c r="R23" s="49"/>
      <c r="S23" s="53"/>
      <c r="T23" s="54"/>
      <c r="U23" s="55"/>
      <c r="V23" s="18"/>
      <c r="W23" s="20"/>
      <c r="X23" s="22"/>
      <c r="Y23" s="23"/>
      <c r="Z23" s="24"/>
      <c r="AA23" s="25"/>
    </row>
    <row r="24" spans="1:27" s="17" customFormat="1" ht="19.5" thickBot="1">
      <c r="A24" s="65">
        <f>B20-SUM(C20:C24)</f>
        <v>0</v>
      </c>
      <c r="B24" s="66"/>
      <c r="C24" s="572"/>
      <c r="D24" s="573"/>
      <c r="E24" s="574"/>
      <c r="F24" s="575"/>
      <c r="G24" s="576"/>
      <c r="H24" s="577"/>
      <c r="I24" s="578"/>
      <c r="J24" s="576"/>
      <c r="K24" s="579"/>
      <c r="L24" s="67"/>
      <c r="M24" s="49"/>
      <c r="N24" s="50"/>
      <c r="O24" s="51"/>
      <c r="P24" s="11"/>
      <c r="Q24" s="52"/>
      <c r="R24" s="49"/>
      <c r="S24" s="53"/>
      <c r="T24" s="54"/>
      <c r="U24" s="55"/>
      <c r="V24" s="18"/>
      <c r="W24" s="20"/>
      <c r="X24" s="22"/>
      <c r="Y24" s="23"/>
      <c r="Z24" s="24"/>
      <c r="AA24" s="25"/>
    </row>
    <row r="25" spans="1:27" s="17" customFormat="1" ht="18.75">
      <c r="A25" s="68" t="str">
        <f>'08月統合家計簿'!A11</f>
        <v>○○銀行　５</v>
      </c>
      <c r="B25" s="220">
        <f>'07月銀行口座入出金表'!L25</f>
        <v>0</v>
      </c>
      <c r="C25" s="69">
        <f>'08月カード利用明細表'!B62</f>
        <v>0</v>
      </c>
      <c r="D25" s="580" t="s">
        <v>54</v>
      </c>
      <c r="E25" s="581"/>
      <c r="F25" s="582"/>
      <c r="G25" s="583"/>
      <c r="H25" s="569"/>
      <c r="I25" s="584"/>
      <c r="J25" s="583"/>
      <c r="K25" s="585"/>
      <c r="L25" s="58">
        <f>B25-SUM(C25:C29)+SUM(F25:F29)-SUM(I25:I29)</f>
        <v>0</v>
      </c>
      <c r="M25" s="49"/>
      <c r="N25" s="50"/>
      <c r="O25" s="51"/>
      <c r="P25" s="11"/>
      <c r="Q25" s="52"/>
      <c r="R25" s="49"/>
      <c r="S25" s="53"/>
      <c r="T25" s="54"/>
      <c r="U25" s="55"/>
      <c r="V25" s="18"/>
      <c r="W25" s="20"/>
      <c r="X25" s="22"/>
      <c r="Y25" s="23"/>
      <c r="Z25" s="24"/>
      <c r="AA25" s="25"/>
    </row>
    <row r="26" spans="1:27" s="17" customFormat="1" ht="18.75">
      <c r="A26" s="60" t="s">
        <v>24</v>
      </c>
      <c r="B26" s="61"/>
      <c r="C26" s="564"/>
      <c r="D26" s="565"/>
      <c r="E26" s="566"/>
      <c r="F26" s="567"/>
      <c r="G26" s="568"/>
      <c r="H26" s="569"/>
      <c r="I26" s="570"/>
      <c r="J26" s="568"/>
      <c r="K26" s="571"/>
      <c r="L26" s="62"/>
      <c r="M26" s="49"/>
      <c r="N26" s="50"/>
      <c r="O26" s="51"/>
      <c r="P26" s="11"/>
      <c r="Q26" s="52"/>
      <c r="R26" s="49"/>
      <c r="S26" s="53"/>
      <c r="T26" s="54"/>
      <c r="U26" s="55"/>
      <c r="V26" s="18"/>
      <c r="W26" s="20"/>
      <c r="X26" s="22"/>
      <c r="Y26" s="23"/>
      <c r="Z26" s="24"/>
      <c r="AA26" s="25"/>
    </row>
    <row r="27" spans="1:27" s="17" customFormat="1" ht="18.75">
      <c r="A27" s="63">
        <f>SUM(C25:C29)</f>
        <v>0</v>
      </c>
      <c r="B27" s="61"/>
      <c r="C27" s="564"/>
      <c r="D27" s="565"/>
      <c r="E27" s="566"/>
      <c r="F27" s="567"/>
      <c r="G27" s="568"/>
      <c r="H27" s="569"/>
      <c r="I27" s="570"/>
      <c r="J27" s="568"/>
      <c r="K27" s="571"/>
      <c r="L27" s="62"/>
      <c r="M27" s="49"/>
      <c r="N27" s="50"/>
      <c r="O27" s="51"/>
      <c r="P27" s="11"/>
      <c r="Q27" s="52"/>
      <c r="R27" s="49"/>
      <c r="S27" s="53"/>
      <c r="T27" s="54"/>
      <c r="U27" s="55"/>
      <c r="V27" s="18"/>
      <c r="W27" s="20"/>
      <c r="X27" s="22"/>
      <c r="Y27" s="23"/>
      <c r="Z27" s="24"/>
      <c r="AA27" s="25"/>
    </row>
    <row r="28" spans="1:27" s="17" customFormat="1" ht="18.75">
      <c r="A28" s="64" t="s">
        <v>25</v>
      </c>
      <c r="B28" s="61"/>
      <c r="C28" s="564"/>
      <c r="D28" s="565"/>
      <c r="E28" s="566"/>
      <c r="F28" s="567"/>
      <c r="G28" s="568"/>
      <c r="H28" s="569"/>
      <c r="I28" s="570"/>
      <c r="J28" s="568"/>
      <c r="K28" s="571"/>
      <c r="L28" s="62"/>
      <c r="M28" s="49"/>
      <c r="N28" s="50"/>
      <c r="O28" s="51"/>
      <c r="P28" s="11"/>
      <c r="Q28" s="52"/>
      <c r="R28" s="49"/>
      <c r="S28" s="53"/>
      <c r="T28" s="54"/>
      <c r="U28" s="55"/>
      <c r="V28" s="18"/>
      <c r="W28" s="20"/>
      <c r="X28" s="22"/>
      <c r="Y28" s="23"/>
      <c r="Z28" s="24"/>
      <c r="AA28" s="25"/>
    </row>
    <row r="29" spans="1:27" s="17" customFormat="1" ht="19.5" thickBot="1">
      <c r="A29" s="65">
        <f>B25-SUM(C25:C29)</f>
        <v>0</v>
      </c>
      <c r="B29" s="66"/>
      <c r="C29" s="572"/>
      <c r="D29" s="573"/>
      <c r="E29" s="574"/>
      <c r="F29" s="575"/>
      <c r="G29" s="576"/>
      <c r="H29" s="577"/>
      <c r="I29" s="578"/>
      <c r="J29" s="576"/>
      <c r="K29" s="579"/>
      <c r="L29" s="67"/>
      <c r="M29" s="49"/>
      <c r="N29" s="50"/>
      <c r="O29" s="51"/>
      <c r="P29" s="11"/>
      <c r="Q29" s="52"/>
      <c r="R29" s="49"/>
      <c r="S29" s="53"/>
      <c r="T29" s="54"/>
      <c r="U29" s="55"/>
      <c r="V29" s="18"/>
      <c r="W29" s="20"/>
      <c r="X29" s="22"/>
      <c r="Y29" s="23"/>
      <c r="Z29" s="24"/>
      <c r="AA29" s="25"/>
    </row>
    <row r="30" spans="1:27" s="17" customFormat="1" ht="18.75">
      <c r="A30" s="68" t="str">
        <f>'08月統合家計簿'!A12</f>
        <v>○○銀行　６</v>
      </c>
      <c r="B30" s="220">
        <f>'07月銀行口座入出金表'!L30</f>
        <v>0</v>
      </c>
      <c r="C30" s="69">
        <f>'08月カード利用明細表'!B74</f>
        <v>0</v>
      </c>
      <c r="D30" s="580" t="s">
        <v>55</v>
      </c>
      <c r="E30" s="581"/>
      <c r="F30" s="582"/>
      <c r="G30" s="583"/>
      <c r="H30" s="588"/>
      <c r="I30" s="584"/>
      <c r="J30" s="583"/>
      <c r="K30" s="585"/>
      <c r="L30" s="58">
        <f>B30-SUM(C30:C34)+SUM(F30:F34)-SUM(I30:I34)</f>
        <v>0</v>
      </c>
      <c r="M30" s="49"/>
      <c r="N30" s="50"/>
      <c r="O30" s="51"/>
      <c r="P30" s="11"/>
      <c r="Q30" s="52"/>
      <c r="R30" s="49"/>
      <c r="S30" s="53"/>
      <c r="T30" s="54"/>
      <c r="U30" s="55"/>
      <c r="V30" s="18"/>
      <c r="W30" s="20"/>
      <c r="X30" s="22"/>
      <c r="Y30" s="23"/>
      <c r="Z30" s="24"/>
      <c r="AA30" s="25"/>
    </row>
    <row r="31" spans="1:27" s="17" customFormat="1" ht="18.75">
      <c r="A31" s="60" t="s">
        <v>24</v>
      </c>
      <c r="B31" s="61"/>
      <c r="C31" s="564"/>
      <c r="D31" s="589"/>
      <c r="E31" s="566"/>
      <c r="F31" s="567"/>
      <c r="G31" s="568"/>
      <c r="H31" s="569"/>
      <c r="I31" s="570"/>
      <c r="J31" s="568"/>
      <c r="K31" s="571"/>
      <c r="L31" s="62"/>
      <c r="M31" s="49"/>
      <c r="N31" s="50"/>
      <c r="O31" s="51"/>
      <c r="P31" s="11"/>
      <c r="Q31" s="52"/>
      <c r="R31" s="49"/>
      <c r="S31" s="53"/>
      <c r="T31" s="54"/>
      <c r="U31" s="55"/>
      <c r="V31" s="18"/>
      <c r="W31" s="20"/>
      <c r="X31" s="22"/>
      <c r="Y31" s="23"/>
      <c r="Z31" s="24"/>
      <c r="AA31" s="25"/>
    </row>
    <row r="32" spans="1:27" s="17" customFormat="1" ht="18.75">
      <c r="A32" s="63">
        <f>SUM(C30:C34)</f>
        <v>0</v>
      </c>
      <c r="B32" s="61"/>
      <c r="C32" s="564"/>
      <c r="D32" s="565"/>
      <c r="E32" s="566"/>
      <c r="F32" s="567"/>
      <c r="G32" s="568"/>
      <c r="H32" s="569"/>
      <c r="I32" s="570"/>
      <c r="J32" s="568"/>
      <c r="K32" s="571"/>
      <c r="L32" s="62"/>
      <c r="M32" s="49"/>
      <c r="N32" s="50"/>
      <c r="O32" s="51"/>
      <c r="P32" s="11"/>
      <c r="Q32" s="52"/>
      <c r="R32" s="49"/>
      <c r="S32" s="53"/>
      <c r="T32" s="54"/>
      <c r="U32" s="55"/>
      <c r="V32" s="18"/>
      <c r="W32" s="20"/>
      <c r="X32" s="22"/>
      <c r="Y32" s="23"/>
      <c r="Z32" s="24"/>
      <c r="AA32" s="25"/>
    </row>
    <row r="33" spans="1:27" s="17" customFormat="1" ht="18.75">
      <c r="A33" s="64" t="s">
        <v>25</v>
      </c>
      <c r="B33" s="61"/>
      <c r="C33" s="564"/>
      <c r="D33" s="587"/>
      <c r="E33" s="566"/>
      <c r="F33" s="567"/>
      <c r="G33" s="568"/>
      <c r="H33" s="569"/>
      <c r="I33" s="570"/>
      <c r="J33" s="568"/>
      <c r="K33" s="571"/>
      <c r="L33" s="62"/>
      <c r="M33" s="49"/>
      <c r="N33" s="50"/>
      <c r="O33" s="51"/>
      <c r="P33" s="11"/>
      <c r="Q33" s="52"/>
      <c r="R33" s="49"/>
      <c r="S33" s="53"/>
      <c r="T33" s="54"/>
      <c r="U33" s="55"/>
      <c r="V33" s="18"/>
      <c r="W33" s="20"/>
      <c r="X33" s="22"/>
      <c r="Y33" s="23"/>
      <c r="Z33" s="24"/>
      <c r="AA33" s="25"/>
    </row>
    <row r="34" spans="1:27" s="17" customFormat="1" ht="19.5" thickBot="1">
      <c r="A34" s="65">
        <f>B30-SUM(C30:C34)</f>
        <v>0</v>
      </c>
      <c r="B34" s="66"/>
      <c r="C34" s="572"/>
      <c r="D34" s="587"/>
      <c r="E34" s="574"/>
      <c r="F34" s="575"/>
      <c r="G34" s="576"/>
      <c r="H34" s="577"/>
      <c r="I34" s="578"/>
      <c r="J34" s="576"/>
      <c r="K34" s="579"/>
      <c r="L34" s="67"/>
      <c r="M34" s="49"/>
      <c r="N34" s="50"/>
      <c r="O34" s="51"/>
      <c r="P34" s="11"/>
      <c r="Q34" s="52"/>
      <c r="R34" s="49"/>
      <c r="S34" s="53"/>
      <c r="T34" s="54"/>
      <c r="U34" s="55"/>
      <c r="V34" s="18"/>
      <c r="W34" s="20"/>
      <c r="X34" s="22"/>
      <c r="Y34" s="23"/>
      <c r="Z34" s="24"/>
      <c r="AA34" s="25"/>
    </row>
    <row r="35" spans="1:27" s="17" customFormat="1" ht="18.75">
      <c r="A35" s="68" t="str">
        <f>'08月統合家計簿'!A13</f>
        <v>○○銀行　７</v>
      </c>
      <c r="B35" s="220">
        <f>'07月銀行口座入出金表'!L35</f>
        <v>0</v>
      </c>
      <c r="C35" s="69">
        <f>'08月カード利用明細表'!B86</f>
        <v>0</v>
      </c>
      <c r="D35" s="580" t="s">
        <v>56</v>
      </c>
      <c r="E35" s="581"/>
      <c r="F35" s="582"/>
      <c r="G35" s="583"/>
      <c r="H35" s="588"/>
      <c r="I35" s="584"/>
      <c r="J35" s="583"/>
      <c r="K35" s="585"/>
      <c r="L35" s="58">
        <f>B35-SUM(C35:C39)+SUM(F35:F39)-SUM(I35:I39)</f>
        <v>0</v>
      </c>
      <c r="M35" s="49"/>
      <c r="N35" s="50"/>
      <c r="O35" s="51"/>
      <c r="P35" s="11"/>
      <c r="Q35" s="52"/>
      <c r="R35" s="49"/>
      <c r="S35" s="53"/>
      <c r="T35" s="54"/>
      <c r="U35" s="55"/>
      <c r="V35" s="18"/>
      <c r="W35" s="20"/>
      <c r="X35" s="22"/>
      <c r="Y35" s="23"/>
      <c r="Z35" s="24"/>
      <c r="AA35" s="25"/>
    </row>
    <row r="36" spans="1:27" s="17" customFormat="1" ht="18.75">
      <c r="A36" s="60" t="s">
        <v>24</v>
      </c>
      <c r="B36" s="61"/>
      <c r="C36" s="564"/>
      <c r="D36" s="586"/>
      <c r="E36" s="566"/>
      <c r="F36" s="567"/>
      <c r="G36" s="568"/>
      <c r="H36" s="569"/>
      <c r="I36" s="570"/>
      <c r="J36" s="568"/>
      <c r="K36" s="571"/>
      <c r="L36" s="62"/>
      <c r="M36" s="49"/>
      <c r="N36" s="50"/>
      <c r="O36" s="51"/>
      <c r="P36" s="11"/>
      <c r="Q36" s="52"/>
      <c r="R36" s="49"/>
      <c r="S36" s="53"/>
      <c r="T36" s="54"/>
      <c r="U36" s="55"/>
      <c r="V36" s="18"/>
      <c r="W36" s="20"/>
      <c r="X36" s="22"/>
      <c r="Y36" s="23"/>
      <c r="Z36" s="24"/>
      <c r="AA36" s="25"/>
    </row>
    <row r="37" spans="1:27" s="17" customFormat="1" ht="18.75">
      <c r="A37" s="63">
        <f>SUM(C35:C39)</f>
        <v>0</v>
      </c>
      <c r="B37" s="61"/>
      <c r="C37" s="564"/>
      <c r="D37" s="565"/>
      <c r="E37" s="566"/>
      <c r="F37" s="567"/>
      <c r="G37" s="568"/>
      <c r="H37" s="569"/>
      <c r="I37" s="570"/>
      <c r="J37" s="568"/>
      <c r="K37" s="571"/>
      <c r="L37" s="62"/>
      <c r="M37" s="49"/>
      <c r="N37" s="50"/>
      <c r="O37" s="51"/>
      <c r="P37" s="11"/>
      <c r="Q37" s="52"/>
      <c r="R37" s="49"/>
      <c r="S37" s="53"/>
      <c r="T37" s="54"/>
      <c r="U37" s="55"/>
      <c r="V37" s="18"/>
      <c r="W37" s="20"/>
      <c r="X37" s="22"/>
      <c r="Y37" s="23"/>
      <c r="Z37" s="24"/>
      <c r="AA37" s="25"/>
    </row>
    <row r="38" spans="1:27" s="17" customFormat="1" ht="18.75">
      <c r="A38" s="64" t="s">
        <v>25</v>
      </c>
      <c r="B38" s="61"/>
      <c r="C38" s="564"/>
      <c r="D38" s="587"/>
      <c r="E38" s="566"/>
      <c r="F38" s="567"/>
      <c r="G38" s="568"/>
      <c r="H38" s="569"/>
      <c r="I38" s="570"/>
      <c r="J38" s="568"/>
      <c r="K38" s="571"/>
      <c r="L38" s="62"/>
      <c r="M38" s="49"/>
      <c r="N38" s="50"/>
      <c r="O38" s="51"/>
      <c r="P38" s="11"/>
      <c r="Q38" s="52"/>
      <c r="R38" s="49"/>
      <c r="S38" s="53"/>
      <c r="T38" s="54"/>
      <c r="U38" s="55"/>
      <c r="V38" s="18"/>
      <c r="W38" s="20"/>
      <c r="X38" s="22"/>
      <c r="Y38" s="23"/>
      <c r="Z38" s="24"/>
      <c r="AA38" s="25"/>
    </row>
    <row r="39" spans="1:27" s="17" customFormat="1" ht="19.5" thickBot="1">
      <c r="A39" s="65">
        <f>B35-SUM(C35:C39)</f>
        <v>0</v>
      </c>
      <c r="B39" s="66"/>
      <c r="C39" s="572"/>
      <c r="D39" s="587"/>
      <c r="E39" s="574"/>
      <c r="F39" s="575"/>
      <c r="G39" s="576"/>
      <c r="H39" s="577"/>
      <c r="I39" s="578"/>
      <c r="J39" s="576"/>
      <c r="K39" s="579"/>
      <c r="L39" s="67"/>
      <c r="M39" s="49"/>
      <c r="N39" s="50"/>
      <c r="O39" s="51"/>
      <c r="P39" s="11"/>
      <c r="Q39" s="52"/>
      <c r="R39" s="49"/>
      <c r="S39" s="53"/>
      <c r="T39" s="54"/>
      <c r="U39" s="55"/>
      <c r="V39" s="18"/>
      <c r="W39" s="20"/>
      <c r="X39" s="22"/>
      <c r="Y39" s="23"/>
      <c r="Z39" s="24"/>
      <c r="AA39" s="25"/>
    </row>
    <row r="40" spans="1:27" s="17" customFormat="1" ht="18.75">
      <c r="A40" s="68" t="str">
        <f>'08月統合家計簿'!A14</f>
        <v>○○銀行　８</v>
      </c>
      <c r="B40" s="220">
        <f>'07月銀行口座入出金表'!L40</f>
        <v>0</v>
      </c>
      <c r="C40" s="69">
        <f>'08月カード利用明細表'!B98</f>
        <v>0</v>
      </c>
      <c r="D40" s="580" t="s">
        <v>223</v>
      </c>
      <c r="E40" s="581"/>
      <c r="F40" s="582"/>
      <c r="G40" s="583"/>
      <c r="H40" s="569"/>
      <c r="I40" s="584"/>
      <c r="J40" s="583"/>
      <c r="K40" s="585"/>
      <c r="L40" s="58">
        <f>B40-SUM(C40:C44)+SUM(F40:F44)-SUM(I40:I44)</f>
        <v>0</v>
      </c>
      <c r="M40" s="49"/>
      <c r="N40" s="50"/>
      <c r="O40" s="51"/>
      <c r="P40" s="11"/>
      <c r="Q40" s="52"/>
      <c r="R40" s="49"/>
      <c r="S40" s="53"/>
      <c r="T40" s="54"/>
      <c r="U40" s="55"/>
      <c r="V40" s="18"/>
      <c r="W40" s="20"/>
      <c r="X40" s="22"/>
      <c r="Y40" s="23"/>
      <c r="Z40" s="24"/>
      <c r="AA40" s="25"/>
    </row>
    <row r="41" spans="1:27" s="17" customFormat="1" ht="18.75">
      <c r="A41" s="60" t="s">
        <v>24</v>
      </c>
      <c r="B41" s="61"/>
      <c r="C41" s="564"/>
      <c r="D41" s="586"/>
      <c r="E41" s="566"/>
      <c r="F41" s="567"/>
      <c r="G41" s="568"/>
      <c r="H41" s="569"/>
      <c r="I41" s="570"/>
      <c r="J41" s="568"/>
      <c r="K41" s="571"/>
      <c r="L41" s="62"/>
      <c r="M41" s="49"/>
      <c r="N41" s="50"/>
      <c r="O41" s="51"/>
      <c r="P41" s="11"/>
      <c r="Q41" s="52"/>
      <c r="R41" s="49"/>
      <c r="S41" s="53"/>
      <c r="T41" s="54"/>
      <c r="U41" s="55"/>
      <c r="V41" s="18"/>
      <c r="W41" s="20"/>
      <c r="X41" s="22"/>
      <c r="Y41" s="23"/>
      <c r="Z41" s="24"/>
      <c r="AA41" s="25"/>
    </row>
    <row r="42" spans="1:27" s="17" customFormat="1" ht="18.75">
      <c r="A42" s="63">
        <f>SUM(C40:C44)</f>
        <v>0</v>
      </c>
      <c r="B42" s="61"/>
      <c r="C42" s="564"/>
      <c r="D42" s="565"/>
      <c r="E42" s="566"/>
      <c r="F42" s="567"/>
      <c r="G42" s="568"/>
      <c r="H42" s="569"/>
      <c r="I42" s="570"/>
      <c r="J42" s="568"/>
      <c r="K42" s="571"/>
      <c r="L42" s="62"/>
      <c r="M42" s="49"/>
      <c r="N42" s="50"/>
      <c r="O42" s="51"/>
      <c r="P42" s="11"/>
      <c r="Q42" s="52"/>
      <c r="R42" s="49"/>
      <c r="S42" s="53"/>
      <c r="T42" s="54"/>
      <c r="U42" s="55"/>
      <c r="V42" s="18"/>
      <c r="W42" s="20"/>
      <c r="X42" s="22"/>
      <c r="Y42" s="23"/>
      <c r="Z42" s="24"/>
      <c r="AA42" s="25"/>
    </row>
    <row r="43" spans="1:27" s="17" customFormat="1" ht="18.75">
      <c r="A43" s="64" t="s">
        <v>25</v>
      </c>
      <c r="B43" s="61"/>
      <c r="C43" s="564"/>
      <c r="D43" s="587"/>
      <c r="E43" s="566"/>
      <c r="F43" s="567"/>
      <c r="G43" s="568"/>
      <c r="H43" s="569"/>
      <c r="I43" s="570"/>
      <c r="J43" s="568"/>
      <c r="K43" s="571"/>
      <c r="L43" s="62"/>
      <c r="M43" s="49"/>
      <c r="N43" s="50"/>
      <c r="O43" s="51"/>
      <c r="P43" s="11"/>
      <c r="Q43" s="52"/>
      <c r="R43" s="49"/>
      <c r="S43" s="53"/>
      <c r="T43" s="54"/>
      <c r="U43" s="55"/>
      <c r="V43" s="18"/>
      <c r="W43" s="20"/>
      <c r="X43" s="22"/>
      <c r="Y43" s="23"/>
      <c r="Z43" s="24"/>
      <c r="AA43" s="25"/>
    </row>
    <row r="44" spans="1:27" s="17" customFormat="1" ht="19.5" thickBot="1">
      <c r="A44" s="65">
        <f>B40-SUM(C40:C44)</f>
        <v>0</v>
      </c>
      <c r="B44" s="66"/>
      <c r="C44" s="572"/>
      <c r="D44" s="587"/>
      <c r="E44" s="574"/>
      <c r="F44" s="575"/>
      <c r="G44" s="576"/>
      <c r="H44" s="577"/>
      <c r="I44" s="578"/>
      <c r="J44" s="576"/>
      <c r="K44" s="579"/>
      <c r="L44" s="67"/>
      <c r="M44" s="49"/>
      <c r="N44" s="50"/>
      <c r="O44" s="51"/>
      <c r="P44" s="11"/>
      <c r="Q44" s="52"/>
      <c r="R44" s="49"/>
      <c r="S44" s="53"/>
      <c r="T44" s="54"/>
      <c r="U44" s="55"/>
      <c r="V44" s="18"/>
      <c r="W44" s="20"/>
      <c r="X44" s="22"/>
      <c r="Y44" s="23"/>
      <c r="Z44" s="24"/>
      <c r="AA44" s="25"/>
    </row>
    <row r="45" spans="1:27" s="17" customFormat="1" ht="18.75">
      <c r="A45" s="68" t="str">
        <f>'08月統合家計簿'!A15</f>
        <v>○○銀行　９</v>
      </c>
      <c r="B45" s="220">
        <f>'07月銀行口座入出金表'!L45</f>
        <v>0</v>
      </c>
      <c r="C45" s="69">
        <f>'08月カード利用明細表'!B110</f>
        <v>0</v>
      </c>
      <c r="D45" s="580" t="s">
        <v>224</v>
      </c>
      <c r="E45" s="581"/>
      <c r="F45" s="582"/>
      <c r="G45" s="583"/>
      <c r="H45" s="569"/>
      <c r="I45" s="584"/>
      <c r="J45" s="583"/>
      <c r="K45" s="585"/>
      <c r="L45" s="58">
        <f>B45-SUM(C45:C49)+SUM(F45:F49)-SUM(I45:I49)</f>
        <v>0</v>
      </c>
      <c r="M45" s="49"/>
      <c r="N45" s="50"/>
      <c r="O45" s="51"/>
      <c r="P45" s="11"/>
      <c r="Q45" s="52"/>
      <c r="R45" s="49"/>
      <c r="S45" s="53"/>
      <c r="T45" s="54"/>
      <c r="U45" s="55"/>
      <c r="V45" s="18"/>
      <c r="W45" s="20"/>
      <c r="X45" s="22"/>
      <c r="Y45" s="23"/>
      <c r="Z45" s="24"/>
      <c r="AA45" s="25"/>
    </row>
    <row r="46" spans="1:27" s="17" customFormat="1" ht="18.75">
      <c r="A46" s="60" t="s">
        <v>24</v>
      </c>
      <c r="B46" s="61"/>
      <c r="C46" s="564"/>
      <c r="D46" s="565"/>
      <c r="E46" s="566"/>
      <c r="F46" s="567"/>
      <c r="G46" s="568"/>
      <c r="H46" s="569"/>
      <c r="I46" s="570"/>
      <c r="J46" s="568"/>
      <c r="K46" s="571"/>
      <c r="L46" s="62"/>
      <c r="M46" s="49"/>
      <c r="N46" s="50"/>
      <c r="O46" s="51"/>
      <c r="P46" s="11"/>
      <c r="Q46" s="52"/>
      <c r="R46" s="49"/>
      <c r="S46" s="53"/>
      <c r="T46" s="54"/>
      <c r="U46" s="55"/>
      <c r="V46" s="18"/>
      <c r="W46" s="20"/>
      <c r="X46" s="22"/>
      <c r="Y46" s="23"/>
      <c r="Z46" s="24"/>
      <c r="AA46" s="25"/>
    </row>
    <row r="47" spans="1:27" s="17" customFormat="1" ht="18.75">
      <c r="A47" s="63">
        <f>SUM(C45:C49)</f>
        <v>0</v>
      </c>
      <c r="B47" s="61"/>
      <c r="C47" s="564"/>
      <c r="D47" s="565"/>
      <c r="E47" s="566"/>
      <c r="F47" s="567"/>
      <c r="G47" s="568"/>
      <c r="H47" s="569"/>
      <c r="I47" s="570"/>
      <c r="J47" s="568"/>
      <c r="K47" s="571"/>
      <c r="L47" s="62"/>
      <c r="M47" s="49"/>
      <c r="N47" s="50"/>
      <c r="O47" s="51"/>
      <c r="P47" s="11"/>
      <c r="Q47" s="52"/>
      <c r="R47" s="49"/>
      <c r="S47" s="53"/>
      <c r="T47" s="54"/>
      <c r="U47" s="55"/>
      <c r="V47" s="18"/>
      <c r="W47" s="20"/>
      <c r="X47" s="22"/>
      <c r="Y47" s="23"/>
      <c r="Z47" s="24"/>
      <c r="AA47" s="25"/>
    </row>
    <row r="48" spans="1:27" s="17" customFormat="1" ht="18.75">
      <c r="A48" s="64" t="s">
        <v>25</v>
      </c>
      <c r="B48" s="61"/>
      <c r="C48" s="564"/>
      <c r="D48" s="565"/>
      <c r="E48" s="566"/>
      <c r="F48" s="567"/>
      <c r="G48" s="568"/>
      <c r="H48" s="569"/>
      <c r="I48" s="570"/>
      <c r="J48" s="568"/>
      <c r="K48" s="571"/>
      <c r="L48" s="62"/>
      <c r="M48" s="49"/>
      <c r="N48" s="50"/>
      <c r="O48" s="51"/>
      <c r="P48" s="11"/>
      <c r="Q48" s="52"/>
      <c r="R48" s="49"/>
      <c r="S48" s="53"/>
      <c r="T48" s="54"/>
      <c r="U48" s="55"/>
      <c r="V48" s="18"/>
      <c r="W48" s="20"/>
      <c r="X48" s="22"/>
      <c r="Y48" s="23"/>
      <c r="Z48" s="24"/>
      <c r="AA48" s="25"/>
    </row>
    <row r="49" spans="1:28" ht="19.5" thickBot="1">
      <c r="A49" s="65">
        <f>B45-SUM(C45:C49)</f>
        <v>0</v>
      </c>
      <c r="B49" s="66"/>
      <c r="C49" s="572"/>
      <c r="D49" s="573"/>
      <c r="E49" s="574"/>
      <c r="F49" s="575"/>
      <c r="G49" s="576"/>
      <c r="H49" s="577"/>
      <c r="I49" s="578"/>
      <c r="J49" s="576"/>
      <c r="K49" s="579"/>
      <c r="L49" s="67"/>
      <c r="M49" s="49"/>
      <c r="N49" s="50"/>
      <c r="O49" s="51"/>
      <c r="Q49" s="52"/>
      <c r="R49" s="49"/>
      <c r="S49" s="53"/>
      <c r="T49" s="54"/>
      <c r="U49" s="55"/>
      <c r="AB49" s="17"/>
    </row>
    <row r="50" spans="1:28" ht="18.75">
      <c r="A50" s="68" t="str">
        <f>'08月統合家計簿'!A16</f>
        <v>○○銀行　１０</v>
      </c>
      <c r="B50" s="220">
        <f>'07月銀行口座入出金表'!L50</f>
        <v>0</v>
      </c>
      <c r="C50" s="69">
        <f>'08月カード利用明細表'!B122</f>
        <v>0</v>
      </c>
      <c r="D50" s="580" t="s">
        <v>225</v>
      </c>
      <c r="E50" s="581"/>
      <c r="F50" s="582"/>
      <c r="G50" s="583"/>
      <c r="H50" s="569"/>
      <c r="I50" s="584"/>
      <c r="J50" s="583"/>
      <c r="K50" s="585"/>
      <c r="L50" s="58">
        <f>B50-SUM(C50:C54)+SUM(F50:F54)-SUM(I50:I54)</f>
        <v>0</v>
      </c>
      <c r="M50" s="49"/>
      <c r="N50" s="50"/>
      <c r="O50" s="51"/>
      <c r="Q50" s="52"/>
      <c r="R50" s="49"/>
      <c r="S50" s="53"/>
      <c r="T50" s="54"/>
      <c r="U50" s="55"/>
      <c r="AB50" s="17"/>
    </row>
    <row r="51" spans="1:28" ht="18.75">
      <c r="A51" s="60" t="s">
        <v>24</v>
      </c>
      <c r="B51" s="61"/>
      <c r="C51" s="564"/>
      <c r="D51" s="565"/>
      <c r="E51" s="566"/>
      <c r="F51" s="567"/>
      <c r="G51" s="568"/>
      <c r="H51" s="569"/>
      <c r="I51" s="570"/>
      <c r="J51" s="568"/>
      <c r="K51" s="571"/>
      <c r="L51" s="62"/>
      <c r="M51" s="49"/>
      <c r="N51" s="50"/>
      <c r="O51" s="51"/>
      <c r="Q51" s="52"/>
      <c r="R51" s="49"/>
      <c r="S51" s="53"/>
      <c r="T51" s="54"/>
      <c r="U51" s="55"/>
      <c r="AB51" s="17"/>
    </row>
    <row r="52" spans="1:28" ht="18.75">
      <c r="A52" s="63">
        <f>SUM(C50:C54)</f>
        <v>0</v>
      </c>
      <c r="B52" s="61"/>
      <c r="C52" s="564"/>
      <c r="D52" s="565"/>
      <c r="E52" s="566"/>
      <c r="F52" s="567"/>
      <c r="G52" s="568"/>
      <c r="H52" s="569"/>
      <c r="I52" s="570"/>
      <c r="J52" s="568"/>
      <c r="K52" s="571"/>
      <c r="L52" s="62"/>
      <c r="M52" s="49"/>
      <c r="N52" s="50"/>
      <c r="O52" s="51"/>
      <c r="Q52" s="52"/>
      <c r="R52" s="49"/>
      <c r="S52" s="53"/>
      <c r="T52" s="54"/>
      <c r="U52" s="55"/>
      <c r="AB52" s="17"/>
    </row>
    <row r="53" spans="1:28" ht="18.75">
      <c r="A53" s="64" t="s">
        <v>25</v>
      </c>
      <c r="B53" s="61"/>
      <c r="C53" s="564"/>
      <c r="D53" s="565"/>
      <c r="E53" s="566"/>
      <c r="F53" s="567"/>
      <c r="G53" s="568"/>
      <c r="H53" s="569"/>
      <c r="I53" s="570"/>
      <c r="J53" s="568"/>
      <c r="K53" s="571"/>
      <c r="L53" s="62"/>
      <c r="M53" s="49"/>
      <c r="N53" s="50"/>
      <c r="O53" s="51"/>
      <c r="Q53" s="52"/>
      <c r="R53" s="49"/>
      <c r="S53" s="53"/>
      <c r="T53" s="54"/>
      <c r="U53" s="55"/>
      <c r="AB53" s="17"/>
    </row>
    <row r="54" spans="1:28" ht="19.5" thickBot="1">
      <c r="A54" s="65">
        <f>B50-SUM(C50:C54)</f>
        <v>0</v>
      </c>
      <c r="B54" s="66"/>
      <c r="C54" s="572"/>
      <c r="D54" s="573"/>
      <c r="E54" s="574"/>
      <c r="F54" s="575"/>
      <c r="G54" s="576"/>
      <c r="H54" s="577"/>
      <c r="I54" s="578"/>
      <c r="J54" s="576"/>
      <c r="K54" s="579"/>
      <c r="L54" s="67"/>
      <c r="M54" s="49"/>
      <c r="N54" s="50"/>
      <c r="O54" s="51"/>
      <c r="Q54" s="52"/>
      <c r="R54" s="49"/>
      <c r="S54" s="53"/>
      <c r="T54" s="54"/>
      <c r="U54" s="55"/>
      <c r="AB54" s="17"/>
    </row>
    <row r="55" spans="1:30" s="79" customFormat="1" ht="24" customHeight="1" thickBot="1">
      <c r="A55" s="70" t="s">
        <v>26</v>
      </c>
      <c r="B55" s="183">
        <f>'07月現金入出金表'!G37</f>
        <v>0</v>
      </c>
      <c r="C55" s="71"/>
      <c r="D55" s="72"/>
      <c r="E55" s="73"/>
      <c r="F55" s="74"/>
      <c r="G55" s="75"/>
      <c r="H55" s="76"/>
      <c r="I55" s="74"/>
      <c r="J55" s="75" t="s">
        <v>27</v>
      </c>
      <c r="K55" s="76"/>
      <c r="L55" s="77">
        <f>'08月現金入出金表'!G37</f>
        <v>0</v>
      </c>
      <c r="M55" s="49"/>
      <c r="N55" s="50"/>
      <c r="O55" s="78"/>
      <c r="Q55" s="80"/>
      <c r="R55" s="49"/>
      <c r="S55" s="53"/>
      <c r="T55" s="81"/>
      <c r="U55" s="82"/>
      <c r="V55" s="83"/>
      <c r="W55" s="84"/>
      <c r="X55" s="85"/>
      <c r="Y55" s="86"/>
      <c r="Z55" s="87"/>
      <c r="AA55" s="88"/>
      <c r="AB55" s="89"/>
      <c r="AC55" s="89"/>
      <c r="AD55" s="89"/>
    </row>
    <row r="56" spans="1:30" s="105" customFormat="1" ht="39" customHeight="1" thickBot="1">
      <c r="A56" s="90" t="s">
        <v>28</v>
      </c>
      <c r="B56" s="91">
        <f>SUM(B5:B55)</f>
        <v>0</v>
      </c>
      <c r="C56" s="92">
        <f>SUM(C5:C55)</f>
        <v>0</v>
      </c>
      <c r="D56" s="93"/>
      <c r="E56" s="94"/>
      <c r="F56" s="95"/>
      <c r="G56" s="96"/>
      <c r="H56" s="97"/>
      <c r="I56" s="98"/>
      <c r="J56" s="99"/>
      <c r="K56" s="100"/>
      <c r="L56" s="101">
        <f>SUM(L5:L55)</f>
        <v>0</v>
      </c>
      <c r="M56" s="102"/>
      <c r="N56" s="103"/>
      <c r="O56" s="104"/>
      <c r="Q56" s="106"/>
      <c r="R56" s="102"/>
      <c r="S56" s="107"/>
      <c r="T56" s="108"/>
      <c r="U56" s="109"/>
      <c r="V56" s="110"/>
      <c r="W56" s="111"/>
      <c r="X56" s="112"/>
      <c r="Y56" s="113"/>
      <c r="Z56" s="114"/>
      <c r="AA56" s="115"/>
      <c r="AB56" s="116"/>
      <c r="AC56" s="116"/>
      <c r="AD56" s="116"/>
    </row>
    <row r="57" spans="2:28" ht="22.5" customHeight="1" thickTop="1">
      <c r="B57" s="117"/>
      <c r="F57" s="118"/>
      <c r="G57" s="119"/>
      <c r="H57" s="120"/>
      <c r="J57" s="32"/>
      <c r="L57" s="121"/>
      <c r="M57" s="49"/>
      <c r="N57" s="50"/>
      <c r="O57" s="51"/>
      <c r="Q57" s="52"/>
      <c r="R57" s="49"/>
      <c r="S57" s="53"/>
      <c r="T57" s="54"/>
      <c r="U57" s="55"/>
      <c r="AB57" s="17"/>
    </row>
  </sheetData>
  <sheetProtection sheet="1" objects="1" scenarios="1"/>
  <mergeCells count="2">
    <mergeCell ref="A1:L1"/>
    <mergeCell ref="A2:L2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2DEE3"/>
  </sheetPr>
  <dimension ref="A1:C125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88.421875" style="124" customWidth="1"/>
    <col min="2" max="2" width="13.8515625" style="135" customWidth="1"/>
    <col min="3" max="3" width="10.8515625" style="136" customWidth="1"/>
    <col min="4" max="16384" width="9.00390625" style="124" customWidth="1"/>
  </cols>
  <sheetData>
    <row r="1" spans="1:3" ht="63" customHeight="1">
      <c r="A1" s="1303" t="s">
        <v>124</v>
      </c>
      <c r="B1" s="1303"/>
      <c r="C1" s="1303"/>
    </row>
    <row r="2" spans="1:3" s="125" customFormat="1" ht="18" customHeight="1">
      <c r="A2" s="1304" t="s">
        <v>10</v>
      </c>
      <c r="B2" s="1304"/>
      <c r="C2" s="1304"/>
    </row>
    <row r="3" spans="1:3" s="125" customFormat="1" ht="18" customHeight="1">
      <c r="A3" s="544"/>
      <c r="B3" s="1305">
        <f ca="1">NOW()</f>
        <v>44276.03434050926</v>
      </c>
      <c r="C3" s="1305"/>
    </row>
    <row r="4" spans="1:3" s="127" customFormat="1" ht="33" customHeight="1">
      <c r="A4" s="953" t="str">
        <f>'03月カード利用明細表'!A4</f>
        <v>〇〇カード１</v>
      </c>
      <c r="B4" s="952" t="str">
        <f>'03月カード利用明細表'!B4</f>
        <v>引落口座：〇〇銀行</v>
      </c>
      <c r="C4" s="950"/>
    </row>
    <row r="5" spans="1:3" s="127" customFormat="1" ht="18" customHeight="1">
      <c r="A5" s="932" t="str">
        <f>'03月カード利用明細表'!A5</f>
        <v>前々月１６日～前月１５日までの使用分 　　今月10日支払</v>
      </c>
      <c r="B5" s="951"/>
      <c r="C5" s="951"/>
    </row>
    <row r="6" spans="1:3" s="131" customFormat="1" ht="21" customHeight="1">
      <c r="A6" s="128" t="s">
        <v>30</v>
      </c>
      <c r="B6" s="129" t="s">
        <v>31</v>
      </c>
      <c r="C6" s="130" t="s">
        <v>32</v>
      </c>
    </row>
    <row r="7" spans="1:3" ht="21" customHeight="1">
      <c r="A7" s="995"/>
      <c r="B7" s="996"/>
      <c r="C7" s="997"/>
    </row>
    <row r="8" spans="1:3" ht="21" customHeight="1">
      <c r="A8" s="998"/>
      <c r="B8" s="999"/>
      <c r="C8" s="1000"/>
    </row>
    <row r="9" spans="1:3" ht="21" customHeight="1">
      <c r="A9" s="998"/>
      <c r="B9" s="999"/>
      <c r="C9" s="1000"/>
    </row>
    <row r="10" spans="1:3" ht="21" customHeight="1">
      <c r="A10" s="998"/>
      <c r="B10" s="999"/>
      <c r="C10" s="1001"/>
    </row>
    <row r="11" spans="1:3" ht="21" customHeight="1">
      <c r="A11" s="998"/>
      <c r="B11" s="999"/>
      <c r="C11" s="1001"/>
    </row>
    <row r="12" spans="1:3" ht="21" customHeight="1">
      <c r="A12" s="998"/>
      <c r="B12" s="999"/>
      <c r="C12" s="1001"/>
    </row>
    <row r="13" spans="1:3" ht="21" customHeight="1">
      <c r="A13" s="1002"/>
      <c r="B13" s="1003"/>
      <c r="C13" s="1004"/>
    </row>
    <row r="14" spans="1:3" ht="21" customHeight="1">
      <c r="A14" s="132" t="s">
        <v>125</v>
      </c>
      <c r="B14" s="133">
        <f>SUM(B7:B13)</f>
        <v>0</v>
      </c>
      <c r="C14" s="134"/>
    </row>
    <row r="15" ht="16.5" customHeight="1"/>
    <row r="16" spans="1:3" s="127" customFormat="1" ht="33" customHeight="1">
      <c r="A16" s="953" t="str">
        <f>'03月カード利用明細表'!A16</f>
        <v>〇〇カード２</v>
      </c>
      <c r="B16" s="952" t="str">
        <f>'03月カード利用明細表'!B16</f>
        <v>引落口座：〇〇銀行</v>
      </c>
      <c r="C16" s="950"/>
    </row>
    <row r="17" spans="1:3" s="127" customFormat="1" ht="18" customHeight="1">
      <c r="A17" s="932" t="str">
        <f>'03月カード利用明細表'!A17</f>
        <v>前々月１６日～前月１５日までの使用分 　　今月10日支払</v>
      </c>
      <c r="B17" s="951"/>
      <c r="C17" s="951"/>
    </row>
    <row r="18" spans="1:3" s="131" customFormat="1" ht="21" customHeight="1">
      <c r="A18" s="128" t="s">
        <v>30</v>
      </c>
      <c r="B18" s="129" t="s">
        <v>31</v>
      </c>
      <c r="C18" s="130" t="s">
        <v>32</v>
      </c>
    </row>
    <row r="19" spans="1:3" ht="21" customHeight="1">
      <c r="A19" s="995"/>
      <c r="B19" s="996"/>
      <c r="C19" s="997"/>
    </row>
    <row r="20" spans="1:3" ht="21" customHeight="1">
      <c r="A20" s="998"/>
      <c r="B20" s="999"/>
      <c r="C20" s="1000"/>
    </row>
    <row r="21" spans="1:3" ht="21" customHeight="1">
      <c r="A21" s="998"/>
      <c r="B21" s="999"/>
      <c r="C21" s="1000"/>
    </row>
    <row r="22" spans="1:3" ht="21" customHeight="1">
      <c r="A22" s="998"/>
      <c r="B22" s="999"/>
      <c r="C22" s="1001"/>
    </row>
    <row r="23" spans="1:3" ht="21" customHeight="1">
      <c r="A23" s="998"/>
      <c r="B23" s="999"/>
      <c r="C23" s="1001"/>
    </row>
    <row r="24" spans="1:3" ht="21" customHeight="1">
      <c r="A24" s="998"/>
      <c r="B24" s="999"/>
      <c r="C24" s="1001"/>
    </row>
    <row r="25" spans="1:3" ht="21" customHeight="1">
      <c r="A25" s="1002"/>
      <c r="B25" s="1003"/>
      <c r="C25" s="1004"/>
    </row>
    <row r="26" spans="1:3" ht="21" customHeight="1">
      <c r="A26" s="132" t="s">
        <v>125</v>
      </c>
      <c r="B26" s="133">
        <f>SUM(B19:B25)</f>
        <v>0</v>
      </c>
      <c r="C26" s="134"/>
    </row>
    <row r="27" ht="16.5" customHeight="1"/>
    <row r="28" spans="1:3" s="127" customFormat="1" ht="33" customHeight="1">
      <c r="A28" s="953" t="str">
        <f>'03月カード利用明細表'!A28</f>
        <v>〇〇カード３</v>
      </c>
      <c r="B28" s="952" t="str">
        <f>'03月カード利用明細表'!B28</f>
        <v>引落口座：〇〇銀行</v>
      </c>
      <c r="C28" s="950"/>
    </row>
    <row r="29" spans="1:3" s="127" customFormat="1" ht="18" customHeight="1">
      <c r="A29" s="932" t="str">
        <f>'03月カード利用明細表'!A29</f>
        <v>前々月１６日～前月１５日までの使用分 　　今月10日支払</v>
      </c>
      <c r="B29" s="951"/>
      <c r="C29" s="951"/>
    </row>
    <row r="30" spans="1:3" s="131" customFormat="1" ht="21" customHeight="1">
      <c r="A30" s="128" t="s">
        <v>30</v>
      </c>
      <c r="B30" s="129" t="s">
        <v>31</v>
      </c>
      <c r="C30" s="130" t="s">
        <v>32</v>
      </c>
    </row>
    <row r="31" spans="1:3" ht="21" customHeight="1">
      <c r="A31" s="995"/>
      <c r="B31" s="996"/>
      <c r="C31" s="997"/>
    </row>
    <row r="32" spans="1:3" ht="21" customHeight="1">
      <c r="A32" s="998"/>
      <c r="B32" s="999"/>
      <c r="C32" s="1000"/>
    </row>
    <row r="33" spans="1:3" ht="21" customHeight="1">
      <c r="A33" s="998"/>
      <c r="B33" s="999"/>
      <c r="C33" s="1000"/>
    </row>
    <row r="34" spans="1:3" ht="21" customHeight="1">
      <c r="A34" s="998"/>
      <c r="B34" s="999"/>
      <c r="C34" s="1001"/>
    </row>
    <row r="35" spans="1:3" ht="21" customHeight="1">
      <c r="A35" s="998"/>
      <c r="B35" s="999"/>
      <c r="C35" s="1001"/>
    </row>
    <row r="36" spans="1:3" ht="21" customHeight="1">
      <c r="A36" s="998"/>
      <c r="B36" s="999"/>
      <c r="C36" s="1001"/>
    </row>
    <row r="37" spans="1:3" ht="21" customHeight="1">
      <c r="A37" s="1002"/>
      <c r="B37" s="1003"/>
      <c r="C37" s="1004"/>
    </row>
    <row r="38" spans="1:3" ht="21" customHeight="1">
      <c r="A38" s="132" t="s">
        <v>125</v>
      </c>
      <c r="B38" s="133">
        <f>SUM(B31:B37)</f>
        <v>0</v>
      </c>
      <c r="C38" s="134"/>
    </row>
    <row r="39" ht="16.5" customHeight="1"/>
    <row r="40" spans="1:3" s="127" customFormat="1" ht="33" customHeight="1">
      <c r="A40" s="953" t="str">
        <f>'03月カード利用明細表'!A40</f>
        <v>〇〇カード４</v>
      </c>
      <c r="B40" s="952" t="str">
        <f>'03月カード利用明細表'!B40</f>
        <v>引落口座：〇〇銀行</v>
      </c>
      <c r="C40" s="950"/>
    </row>
    <row r="41" spans="1:3" s="127" customFormat="1" ht="18" customHeight="1">
      <c r="A41" s="932" t="str">
        <f>'03月カード利用明細表'!A41</f>
        <v>前々月１６日～前月１５日までの使用分 　　今月10日支払</v>
      </c>
      <c r="B41" s="951"/>
      <c r="C41" s="951"/>
    </row>
    <row r="42" spans="1:3" s="131" customFormat="1" ht="21" customHeight="1">
      <c r="A42" s="128" t="s">
        <v>30</v>
      </c>
      <c r="B42" s="129" t="s">
        <v>31</v>
      </c>
      <c r="C42" s="130" t="s">
        <v>32</v>
      </c>
    </row>
    <row r="43" spans="1:3" ht="21" customHeight="1">
      <c r="A43" s="995"/>
      <c r="B43" s="996"/>
      <c r="C43" s="997"/>
    </row>
    <row r="44" spans="1:3" ht="21" customHeight="1">
      <c r="A44" s="998"/>
      <c r="B44" s="999"/>
      <c r="C44" s="1000"/>
    </row>
    <row r="45" spans="1:3" ht="21" customHeight="1">
      <c r="A45" s="998"/>
      <c r="B45" s="999"/>
      <c r="C45" s="1000"/>
    </row>
    <row r="46" spans="1:3" ht="21" customHeight="1">
      <c r="A46" s="998"/>
      <c r="B46" s="999"/>
      <c r="C46" s="1001"/>
    </row>
    <row r="47" spans="1:3" ht="21" customHeight="1">
      <c r="A47" s="998"/>
      <c r="B47" s="999"/>
      <c r="C47" s="1001"/>
    </row>
    <row r="48" spans="1:3" ht="21" customHeight="1">
      <c r="A48" s="998"/>
      <c r="B48" s="999"/>
      <c r="C48" s="1001"/>
    </row>
    <row r="49" spans="1:3" ht="21" customHeight="1">
      <c r="A49" s="1002"/>
      <c r="B49" s="1003"/>
      <c r="C49" s="1004"/>
    </row>
    <row r="50" spans="1:3" ht="21" customHeight="1">
      <c r="A50" s="132" t="s">
        <v>125</v>
      </c>
      <c r="B50" s="133">
        <f>SUM(B43:B49)</f>
        <v>0</v>
      </c>
      <c r="C50" s="134"/>
    </row>
    <row r="51" ht="16.5" customHeight="1"/>
    <row r="52" spans="1:3" s="127" customFormat="1" ht="33" customHeight="1">
      <c r="A52" s="953" t="str">
        <f>'03月カード利用明細表'!A52</f>
        <v>〇〇カード５</v>
      </c>
      <c r="B52" s="952" t="str">
        <f>'03月カード利用明細表'!B52</f>
        <v>引落口座：〇〇銀行</v>
      </c>
      <c r="C52" s="950"/>
    </row>
    <row r="53" spans="1:3" s="127" customFormat="1" ht="18" customHeight="1">
      <c r="A53" s="932" t="str">
        <f>'03月カード利用明細表'!A53</f>
        <v>前々月１６日～前月１５日までの使用分 　　今月10日支払</v>
      </c>
      <c r="B53" s="951"/>
      <c r="C53" s="951"/>
    </row>
    <row r="54" spans="1:3" s="131" customFormat="1" ht="21" customHeight="1">
      <c r="A54" s="128" t="s">
        <v>30</v>
      </c>
      <c r="B54" s="129" t="s">
        <v>31</v>
      </c>
      <c r="C54" s="130" t="s">
        <v>32</v>
      </c>
    </row>
    <row r="55" spans="1:3" ht="21" customHeight="1">
      <c r="A55" s="995"/>
      <c r="B55" s="996"/>
      <c r="C55" s="997"/>
    </row>
    <row r="56" spans="1:3" ht="21" customHeight="1">
      <c r="A56" s="998"/>
      <c r="B56" s="999"/>
      <c r="C56" s="1000"/>
    </row>
    <row r="57" spans="1:3" ht="21" customHeight="1">
      <c r="A57" s="998"/>
      <c r="B57" s="999"/>
      <c r="C57" s="1000"/>
    </row>
    <row r="58" spans="1:3" ht="21" customHeight="1">
      <c r="A58" s="998"/>
      <c r="B58" s="999"/>
      <c r="C58" s="1001"/>
    </row>
    <row r="59" spans="1:3" ht="21" customHeight="1">
      <c r="A59" s="998"/>
      <c r="B59" s="999"/>
      <c r="C59" s="1001"/>
    </row>
    <row r="60" spans="1:3" ht="21" customHeight="1">
      <c r="A60" s="998"/>
      <c r="B60" s="999"/>
      <c r="C60" s="1001"/>
    </row>
    <row r="61" spans="1:3" ht="21" customHeight="1">
      <c r="A61" s="1002"/>
      <c r="B61" s="1003"/>
      <c r="C61" s="1004"/>
    </row>
    <row r="62" spans="1:3" ht="21" customHeight="1">
      <c r="A62" s="132" t="s">
        <v>125</v>
      </c>
      <c r="B62" s="133">
        <f>SUM(B55:B61)</f>
        <v>0</v>
      </c>
      <c r="C62" s="134"/>
    </row>
    <row r="63" ht="16.5" customHeight="1"/>
    <row r="64" spans="1:3" s="127" customFormat="1" ht="33" customHeight="1">
      <c r="A64" s="953" t="str">
        <f>'03月カード利用明細表'!A64</f>
        <v>〇〇カード６</v>
      </c>
      <c r="B64" s="952" t="str">
        <f>'03月カード利用明細表'!B64</f>
        <v>引落口座：〇〇銀行</v>
      </c>
      <c r="C64" s="950"/>
    </row>
    <row r="65" spans="1:3" s="127" customFormat="1" ht="18" customHeight="1">
      <c r="A65" s="932" t="str">
        <f>'03月カード利用明細表'!A65</f>
        <v>前々月１６日～前月１５日までの使用分 　　今月10日支払</v>
      </c>
      <c r="B65" s="951"/>
      <c r="C65" s="951"/>
    </row>
    <row r="66" spans="1:3" s="131" customFormat="1" ht="21" customHeight="1">
      <c r="A66" s="128" t="s">
        <v>30</v>
      </c>
      <c r="B66" s="129" t="s">
        <v>31</v>
      </c>
      <c r="C66" s="130" t="s">
        <v>32</v>
      </c>
    </row>
    <row r="67" spans="1:3" ht="21" customHeight="1">
      <c r="A67" s="995"/>
      <c r="B67" s="996"/>
      <c r="C67" s="997"/>
    </row>
    <row r="68" spans="1:3" ht="21" customHeight="1">
      <c r="A68" s="998"/>
      <c r="B68" s="999"/>
      <c r="C68" s="1000"/>
    </row>
    <row r="69" spans="1:3" ht="21" customHeight="1">
      <c r="A69" s="998"/>
      <c r="B69" s="999"/>
      <c r="C69" s="1000"/>
    </row>
    <row r="70" spans="1:3" ht="21" customHeight="1">
      <c r="A70" s="998"/>
      <c r="B70" s="999"/>
      <c r="C70" s="1001"/>
    </row>
    <row r="71" spans="1:3" ht="21" customHeight="1">
      <c r="A71" s="998"/>
      <c r="B71" s="999"/>
      <c r="C71" s="1001"/>
    </row>
    <row r="72" spans="1:3" ht="21" customHeight="1">
      <c r="A72" s="998"/>
      <c r="B72" s="999"/>
      <c r="C72" s="1001"/>
    </row>
    <row r="73" spans="1:3" ht="21" customHeight="1">
      <c r="A73" s="1002"/>
      <c r="B73" s="1003"/>
      <c r="C73" s="1004"/>
    </row>
    <row r="74" spans="1:3" ht="21" customHeight="1">
      <c r="A74" s="132" t="s">
        <v>125</v>
      </c>
      <c r="B74" s="133">
        <f>SUM(B67:B73)</f>
        <v>0</v>
      </c>
      <c r="C74" s="134"/>
    </row>
    <row r="75" ht="16.5" customHeight="1"/>
    <row r="76" spans="1:3" s="127" customFormat="1" ht="33" customHeight="1">
      <c r="A76" s="953" t="str">
        <f>'03月カード利用明細表'!A76</f>
        <v>〇〇カード７</v>
      </c>
      <c r="B76" s="952" t="str">
        <f>'03月カード利用明細表'!B76</f>
        <v>引落口座：〇〇銀行</v>
      </c>
      <c r="C76" s="950"/>
    </row>
    <row r="77" spans="1:3" s="127" customFormat="1" ht="18" customHeight="1">
      <c r="A77" s="932" t="str">
        <f>'03月カード利用明細表'!A77</f>
        <v>前々月１６日～前月１５日までの使用分 　　今月10日支払</v>
      </c>
      <c r="B77" s="951"/>
      <c r="C77" s="951"/>
    </row>
    <row r="78" spans="1:3" s="131" customFormat="1" ht="21" customHeight="1">
      <c r="A78" s="128" t="s">
        <v>30</v>
      </c>
      <c r="B78" s="129" t="s">
        <v>31</v>
      </c>
      <c r="C78" s="130" t="s">
        <v>32</v>
      </c>
    </row>
    <row r="79" spans="1:3" ht="21" customHeight="1">
      <c r="A79" s="995"/>
      <c r="B79" s="996"/>
      <c r="C79" s="997"/>
    </row>
    <row r="80" spans="1:3" ht="21" customHeight="1">
      <c r="A80" s="998"/>
      <c r="B80" s="999"/>
      <c r="C80" s="1000"/>
    </row>
    <row r="81" spans="1:3" ht="21" customHeight="1">
      <c r="A81" s="998"/>
      <c r="B81" s="999"/>
      <c r="C81" s="1000"/>
    </row>
    <row r="82" spans="1:3" ht="21" customHeight="1">
      <c r="A82" s="998"/>
      <c r="B82" s="999"/>
      <c r="C82" s="1001"/>
    </row>
    <row r="83" spans="1:3" ht="21" customHeight="1">
      <c r="A83" s="998"/>
      <c r="B83" s="999"/>
      <c r="C83" s="1001"/>
    </row>
    <row r="84" spans="1:3" ht="21" customHeight="1">
      <c r="A84" s="998"/>
      <c r="B84" s="999"/>
      <c r="C84" s="1001"/>
    </row>
    <row r="85" spans="1:3" ht="21" customHeight="1">
      <c r="A85" s="1002"/>
      <c r="B85" s="1003"/>
      <c r="C85" s="1004"/>
    </row>
    <row r="86" spans="1:3" ht="21" customHeight="1">
      <c r="A86" s="132" t="s">
        <v>125</v>
      </c>
      <c r="B86" s="133">
        <f>SUM(B79:B85)</f>
        <v>0</v>
      </c>
      <c r="C86" s="134"/>
    </row>
    <row r="87" ht="16.5" customHeight="1"/>
    <row r="88" spans="1:3" s="127" customFormat="1" ht="33" customHeight="1">
      <c r="A88" s="953" t="str">
        <f>'03月カード利用明細表'!A88</f>
        <v>〇〇カード８</v>
      </c>
      <c r="B88" s="952" t="str">
        <f>'03月カード利用明細表'!B88</f>
        <v>引落口座：〇〇銀行</v>
      </c>
      <c r="C88" s="950"/>
    </row>
    <row r="89" spans="1:3" s="127" customFormat="1" ht="18" customHeight="1">
      <c r="A89" s="932" t="str">
        <f>'03月カード利用明細表'!A89</f>
        <v>前々月１６日～前月１５日までの使用分 　　今月10日支払</v>
      </c>
      <c r="B89" s="951"/>
      <c r="C89" s="951"/>
    </row>
    <row r="90" spans="1:3" s="131" customFormat="1" ht="21" customHeight="1">
      <c r="A90" s="128" t="s">
        <v>30</v>
      </c>
      <c r="B90" s="129" t="s">
        <v>31</v>
      </c>
      <c r="C90" s="130" t="s">
        <v>32</v>
      </c>
    </row>
    <row r="91" spans="1:3" ht="21" customHeight="1">
      <c r="A91" s="995"/>
      <c r="B91" s="996"/>
      <c r="C91" s="997"/>
    </row>
    <row r="92" spans="1:3" ht="21" customHeight="1">
      <c r="A92" s="998"/>
      <c r="B92" s="999"/>
      <c r="C92" s="1000"/>
    </row>
    <row r="93" spans="1:3" ht="21" customHeight="1">
      <c r="A93" s="998"/>
      <c r="B93" s="999"/>
      <c r="C93" s="1000"/>
    </row>
    <row r="94" spans="1:3" ht="21" customHeight="1">
      <c r="A94" s="998"/>
      <c r="B94" s="999"/>
      <c r="C94" s="1001"/>
    </row>
    <row r="95" spans="1:3" ht="21" customHeight="1">
      <c r="A95" s="998"/>
      <c r="B95" s="999"/>
      <c r="C95" s="1001"/>
    </row>
    <row r="96" spans="1:3" ht="21" customHeight="1">
      <c r="A96" s="998"/>
      <c r="B96" s="999"/>
      <c r="C96" s="1001"/>
    </row>
    <row r="97" spans="1:3" ht="21" customHeight="1">
      <c r="A97" s="1002"/>
      <c r="B97" s="1003"/>
      <c r="C97" s="1004"/>
    </row>
    <row r="98" spans="1:3" ht="21" customHeight="1">
      <c r="A98" s="132" t="s">
        <v>125</v>
      </c>
      <c r="B98" s="133">
        <f>SUM(B91:B97)</f>
        <v>0</v>
      </c>
      <c r="C98" s="134"/>
    </row>
    <row r="99" ht="16.5" customHeight="1"/>
    <row r="100" spans="1:3" s="127" customFormat="1" ht="33" customHeight="1">
      <c r="A100" s="953" t="str">
        <f>'03月カード利用明細表'!A100</f>
        <v>〇〇カード９</v>
      </c>
      <c r="B100" s="952" t="str">
        <f>'03月カード利用明細表'!B100</f>
        <v>引落口座：〇〇銀行</v>
      </c>
      <c r="C100" s="950"/>
    </row>
    <row r="101" spans="1:3" s="127" customFormat="1" ht="18" customHeight="1">
      <c r="A101" s="932" t="str">
        <f>'03月カード利用明細表'!A101</f>
        <v>前々月１６日～前月１５日までの使用分 　　今月10日支払</v>
      </c>
      <c r="B101" s="951"/>
      <c r="C101" s="951"/>
    </row>
    <row r="102" spans="1:3" s="131" customFormat="1" ht="21" customHeight="1">
      <c r="A102" s="128" t="s">
        <v>30</v>
      </c>
      <c r="B102" s="129" t="s">
        <v>31</v>
      </c>
      <c r="C102" s="130" t="s">
        <v>32</v>
      </c>
    </row>
    <row r="103" spans="1:3" ht="21" customHeight="1">
      <c r="A103" s="995"/>
      <c r="B103" s="996"/>
      <c r="C103" s="997"/>
    </row>
    <row r="104" spans="1:3" ht="21" customHeight="1">
      <c r="A104" s="998"/>
      <c r="B104" s="999"/>
      <c r="C104" s="1000"/>
    </row>
    <row r="105" spans="1:3" ht="21" customHeight="1">
      <c r="A105" s="998"/>
      <c r="B105" s="999"/>
      <c r="C105" s="1000"/>
    </row>
    <row r="106" spans="1:3" ht="21" customHeight="1">
      <c r="A106" s="998"/>
      <c r="B106" s="999"/>
      <c r="C106" s="1001"/>
    </row>
    <row r="107" spans="1:3" ht="21" customHeight="1">
      <c r="A107" s="998"/>
      <c r="B107" s="999"/>
      <c r="C107" s="1001"/>
    </row>
    <row r="108" spans="1:3" ht="21" customHeight="1">
      <c r="A108" s="998"/>
      <c r="B108" s="999"/>
      <c r="C108" s="1001"/>
    </row>
    <row r="109" spans="1:3" ht="21" customHeight="1">
      <c r="A109" s="1002"/>
      <c r="B109" s="1003"/>
      <c r="C109" s="1004"/>
    </row>
    <row r="110" spans="1:3" ht="21" customHeight="1">
      <c r="A110" s="132" t="s">
        <v>125</v>
      </c>
      <c r="B110" s="133">
        <f>SUM(B103:B109)</f>
        <v>0</v>
      </c>
      <c r="C110" s="134"/>
    </row>
    <row r="111" ht="16.5" customHeight="1"/>
    <row r="112" spans="1:3" s="127" customFormat="1" ht="33" customHeight="1">
      <c r="A112" s="953" t="str">
        <f>'03月カード利用明細表'!A112</f>
        <v>〇〇カード１０</v>
      </c>
      <c r="B112" s="952" t="str">
        <f>'03月カード利用明細表'!B112</f>
        <v>引落口座：〇〇銀行</v>
      </c>
      <c r="C112" s="950"/>
    </row>
    <row r="113" spans="1:3" s="127" customFormat="1" ht="18" customHeight="1">
      <c r="A113" s="932" t="str">
        <f>'03月カード利用明細表'!A113</f>
        <v>前々月１６日～前月１５日までの使用分 　　今月10日支払</v>
      </c>
      <c r="B113" s="951"/>
      <c r="C113" s="951"/>
    </row>
    <row r="114" spans="1:3" s="131" customFormat="1" ht="21" customHeight="1">
      <c r="A114" s="128" t="s">
        <v>30</v>
      </c>
      <c r="B114" s="129" t="s">
        <v>31</v>
      </c>
      <c r="C114" s="130" t="s">
        <v>32</v>
      </c>
    </row>
    <row r="115" spans="1:3" ht="21" customHeight="1">
      <c r="A115" s="995"/>
      <c r="B115" s="996"/>
      <c r="C115" s="997"/>
    </row>
    <row r="116" spans="1:3" ht="21" customHeight="1">
      <c r="A116" s="998"/>
      <c r="B116" s="999"/>
      <c r="C116" s="1000"/>
    </row>
    <row r="117" spans="1:3" ht="21" customHeight="1">
      <c r="A117" s="998"/>
      <c r="B117" s="999"/>
      <c r="C117" s="1000"/>
    </row>
    <row r="118" spans="1:3" ht="21" customHeight="1">
      <c r="A118" s="998"/>
      <c r="B118" s="999"/>
      <c r="C118" s="1001"/>
    </row>
    <row r="119" spans="1:3" ht="21" customHeight="1">
      <c r="A119" s="998"/>
      <c r="B119" s="999"/>
      <c r="C119" s="1001"/>
    </row>
    <row r="120" spans="1:3" ht="21" customHeight="1">
      <c r="A120" s="998"/>
      <c r="B120" s="999"/>
      <c r="C120" s="1001"/>
    </row>
    <row r="121" spans="1:3" ht="21" customHeight="1">
      <c r="A121" s="1002"/>
      <c r="B121" s="1003"/>
      <c r="C121" s="1004"/>
    </row>
    <row r="122" spans="1:3" ht="21" customHeight="1">
      <c r="A122" s="132" t="s">
        <v>125</v>
      </c>
      <c r="B122" s="133">
        <f>SUM(B115:B121)</f>
        <v>0</v>
      </c>
      <c r="C122" s="134"/>
    </row>
    <row r="123" ht="16.5" customHeight="1"/>
    <row r="124" ht="16.5" customHeight="1"/>
    <row r="125" spans="1:2" ht="27" customHeight="1">
      <c r="A125" s="137" t="s">
        <v>126</v>
      </c>
      <c r="B125" s="138">
        <f>B14+B26+B38+B50+B62+B74+B86+B98+B110+B122</f>
        <v>0</v>
      </c>
    </row>
  </sheetData>
  <sheetProtection sheet="1" objects="1" scenarios="1"/>
  <mergeCells count="3">
    <mergeCell ref="A1:C1"/>
    <mergeCell ref="A2:C2"/>
    <mergeCell ref="B3:C3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2DEE3"/>
  </sheetPr>
  <dimension ref="A1:Y38"/>
  <sheetViews>
    <sheetView zoomScalePageLayoutView="0" workbookViewId="0" topLeftCell="A1">
      <pane xSplit="2" ySplit="4" topLeftCell="C5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A1" sqref="A1:G1"/>
    </sheetView>
  </sheetViews>
  <sheetFormatPr defaultColWidth="9.140625" defaultRowHeight="15"/>
  <cols>
    <col min="1" max="1" width="6.57421875" style="163" customWidth="1"/>
    <col min="2" max="2" width="6.00390625" style="163" bestFit="1" customWidth="1"/>
    <col min="3" max="3" width="58.140625" style="11" customWidth="1"/>
    <col min="4" max="4" width="12.140625" style="17" customWidth="1"/>
    <col min="5" max="5" width="58.140625" style="10" customWidth="1"/>
    <col min="6" max="6" width="12.140625" style="11" bestFit="1" customWidth="1"/>
    <col min="7" max="7" width="16.140625" style="11" customWidth="1"/>
    <col min="8" max="8" width="13.7109375" style="14" customWidth="1"/>
    <col min="9" max="9" width="14.28125" style="15" bestFit="1" customWidth="1"/>
    <col min="10" max="10" width="10.8515625" style="16" bestFit="1" customWidth="1"/>
    <col min="11" max="11" width="9.00390625" style="11" customWidth="1"/>
    <col min="12" max="12" width="10.28125" style="17" bestFit="1" customWidth="1"/>
    <col min="13" max="13" width="14.421875" style="18" customWidth="1"/>
    <col min="14" max="14" width="10.57421875" style="19" bestFit="1" customWidth="1"/>
    <col min="15" max="15" width="9.140625" style="20" bestFit="1" customWidth="1"/>
    <col min="16" max="16" width="9.00390625" style="21" customWidth="1"/>
    <col min="17" max="17" width="16.421875" style="18" customWidth="1"/>
    <col min="18" max="18" width="11.421875" style="20" bestFit="1" customWidth="1"/>
    <col min="19" max="19" width="12.140625" style="22" customWidth="1"/>
    <col min="20" max="20" width="12.57421875" style="23" customWidth="1"/>
    <col min="21" max="21" width="10.421875" style="24" bestFit="1" customWidth="1"/>
    <col min="22" max="22" width="9.140625" style="25" bestFit="1" customWidth="1"/>
    <col min="23" max="23" width="5.140625" style="123" customWidth="1"/>
    <col min="24" max="24" width="10.00390625" style="17" customWidth="1"/>
    <col min="25" max="25" width="12.28125" style="17" customWidth="1"/>
    <col min="26" max="26" width="12.28125" style="11" customWidth="1"/>
    <col min="27" max="16384" width="9.00390625" style="11" customWidth="1"/>
  </cols>
  <sheetData>
    <row r="1" spans="1:23" ht="63" customHeight="1">
      <c r="A1" s="1306" t="s">
        <v>204</v>
      </c>
      <c r="B1" s="1306"/>
      <c r="C1" s="1306"/>
      <c r="D1" s="1306"/>
      <c r="E1" s="1306"/>
      <c r="F1" s="1306"/>
      <c r="G1" s="1306"/>
      <c r="W1" s="31"/>
    </row>
    <row r="2" spans="1:23" ht="19.5" thickBot="1">
      <c r="A2" s="9" t="s">
        <v>122</v>
      </c>
      <c r="B2" s="10"/>
      <c r="D2" s="11"/>
      <c r="E2" s="12" t="s">
        <v>6</v>
      </c>
      <c r="F2" s="13" t="s">
        <v>7</v>
      </c>
      <c r="G2" s="139">
        <f ca="1">NOW()</f>
        <v>44276.03434050926</v>
      </c>
      <c r="W2" s="17"/>
    </row>
    <row r="3" spans="1:23" ht="26.25" customHeight="1" thickBot="1">
      <c r="A3" s="1307" t="s">
        <v>35</v>
      </c>
      <c r="B3" s="1309" t="s">
        <v>36</v>
      </c>
      <c r="C3" s="140" t="s">
        <v>189</v>
      </c>
      <c r="D3" s="141" t="s">
        <v>190</v>
      </c>
      <c r="E3" s="1311" t="s">
        <v>191</v>
      </c>
      <c r="F3" s="1313" t="s">
        <v>173</v>
      </c>
      <c r="G3" s="1315" t="s">
        <v>38</v>
      </c>
      <c r="H3" s="49"/>
      <c r="I3" s="50"/>
      <c r="J3" s="51"/>
      <c r="L3" s="52"/>
      <c r="M3" s="49"/>
      <c r="N3" s="53"/>
      <c r="O3" s="54"/>
      <c r="P3" s="55"/>
      <c r="W3" s="17"/>
    </row>
    <row r="4" spans="1:23" ht="19.5" thickBot="1">
      <c r="A4" s="1308"/>
      <c r="B4" s="1310"/>
      <c r="C4" s="142" t="s">
        <v>39</v>
      </c>
      <c r="D4" s="184">
        <f>'07月現金入出金表'!G37</f>
        <v>0</v>
      </c>
      <c r="E4" s="1312"/>
      <c r="F4" s="1314"/>
      <c r="G4" s="1316"/>
      <c r="H4" s="49"/>
      <c r="I4" s="50"/>
      <c r="J4" s="51"/>
      <c r="L4" s="52"/>
      <c r="M4" s="49"/>
      <c r="N4" s="53"/>
      <c r="O4" s="54"/>
      <c r="P4" s="55"/>
      <c r="W4" s="17"/>
    </row>
    <row r="5" spans="1:23" ht="18.75">
      <c r="A5" s="186">
        <v>44409</v>
      </c>
      <c r="B5" s="150" t="s">
        <v>99</v>
      </c>
      <c r="C5" s="603"/>
      <c r="D5" s="604"/>
      <c r="E5" s="605"/>
      <c r="F5" s="606"/>
      <c r="G5" s="600">
        <f>D5-F5</f>
        <v>0</v>
      </c>
      <c r="H5" s="49"/>
      <c r="I5" s="59"/>
      <c r="J5" s="51"/>
      <c r="L5" s="52"/>
      <c r="M5" s="49"/>
      <c r="N5" s="53"/>
      <c r="O5" s="54"/>
      <c r="P5" s="55"/>
      <c r="W5" s="17"/>
    </row>
    <row r="6" spans="1:23" ht="18.75">
      <c r="A6" s="143">
        <v>44410</v>
      </c>
      <c r="B6" s="144" t="s">
        <v>103</v>
      </c>
      <c r="C6" s="607"/>
      <c r="D6" s="608"/>
      <c r="E6" s="609"/>
      <c r="F6" s="610"/>
      <c r="G6" s="601">
        <f>D6-F6</f>
        <v>0</v>
      </c>
      <c r="H6" s="49"/>
      <c r="I6" s="50"/>
      <c r="J6" s="51"/>
      <c r="L6" s="52"/>
      <c r="M6" s="49"/>
      <c r="N6" s="53"/>
      <c r="O6" s="54"/>
      <c r="P6" s="55"/>
      <c r="W6" s="17"/>
    </row>
    <row r="7" spans="1:23" ht="18.75">
      <c r="A7" s="143">
        <v>44411</v>
      </c>
      <c r="B7" s="144" t="s">
        <v>41</v>
      </c>
      <c r="C7" s="611"/>
      <c r="D7" s="608"/>
      <c r="E7" s="609"/>
      <c r="F7" s="610"/>
      <c r="G7" s="601">
        <f aca="true" t="shared" si="0" ref="G7:G35">D7-F7</f>
        <v>0</v>
      </c>
      <c r="H7" s="49"/>
      <c r="I7" s="50"/>
      <c r="J7" s="51"/>
      <c r="L7" s="52"/>
      <c r="M7" s="49"/>
      <c r="N7" s="53"/>
      <c r="O7" s="54"/>
      <c r="P7" s="55"/>
      <c r="W7" s="17"/>
    </row>
    <row r="8" spans="1:23" ht="18.75">
      <c r="A8" s="143">
        <v>44412</v>
      </c>
      <c r="B8" s="144" t="s">
        <v>42</v>
      </c>
      <c r="C8" s="607"/>
      <c r="D8" s="608"/>
      <c r="E8" s="609"/>
      <c r="F8" s="610"/>
      <c r="G8" s="601">
        <f t="shared" si="0"/>
        <v>0</v>
      </c>
      <c r="H8" s="49"/>
      <c r="I8" s="50"/>
      <c r="J8" s="51"/>
      <c r="L8" s="52"/>
      <c r="M8" s="49"/>
      <c r="N8" s="53"/>
      <c r="O8" s="54"/>
      <c r="P8" s="55"/>
      <c r="W8" s="17"/>
    </row>
    <row r="9" spans="1:23" ht="18.75">
      <c r="A9" s="143">
        <v>44413</v>
      </c>
      <c r="B9" s="144" t="s">
        <v>43</v>
      </c>
      <c r="C9" s="607"/>
      <c r="D9" s="608"/>
      <c r="E9" s="609"/>
      <c r="F9" s="610"/>
      <c r="G9" s="601">
        <f t="shared" si="0"/>
        <v>0</v>
      </c>
      <c r="H9" s="49"/>
      <c r="I9" s="50"/>
      <c r="J9" s="51"/>
      <c r="L9" s="52"/>
      <c r="M9" s="49"/>
      <c r="N9" s="53"/>
      <c r="O9" s="54"/>
      <c r="P9" s="55"/>
      <c r="W9" s="17"/>
    </row>
    <row r="10" spans="1:23" ht="18.75">
      <c r="A10" s="143">
        <v>44414</v>
      </c>
      <c r="B10" s="144" t="s">
        <v>44</v>
      </c>
      <c r="C10" s="607"/>
      <c r="D10" s="608"/>
      <c r="E10" s="609"/>
      <c r="F10" s="610"/>
      <c r="G10" s="601">
        <f t="shared" si="0"/>
        <v>0</v>
      </c>
      <c r="H10" s="49"/>
      <c r="I10" s="50"/>
      <c r="J10" s="51"/>
      <c r="L10" s="52"/>
      <c r="M10" s="49"/>
      <c r="N10" s="53"/>
      <c r="O10" s="54"/>
      <c r="P10" s="55"/>
      <c r="W10" s="17"/>
    </row>
    <row r="11" spans="1:23" ht="18.75">
      <c r="A11" s="143">
        <v>44415</v>
      </c>
      <c r="B11" s="144" t="s">
        <v>45</v>
      </c>
      <c r="C11" s="611"/>
      <c r="D11" s="608"/>
      <c r="E11" s="609"/>
      <c r="F11" s="610"/>
      <c r="G11" s="601">
        <f t="shared" si="0"/>
        <v>0</v>
      </c>
      <c r="H11" s="49"/>
      <c r="I11" s="50"/>
      <c r="J11" s="51"/>
      <c r="L11" s="52"/>
      <c r="M11" s="49"/>
      <c r="N11" s="53"/>
      <c r="O11" s="54"/>
      <c r="P11" s="55"/>
      <c r="W11" s="17"/>
    </row>
    <row r="12" spans="1:23" ht="18.75">
      <c r="A12" s="186">
        <v>44416</v>
      </c>
      <c r="B12" s="150" t="s">
        <v>46</v>
      </c>
      <c r="C12" s="607"/>
      <c r="D12" s="608"/>
      <c r="E12" s="609"/>
      <c r="F12" s="610"/>
      <c r="G12" s="601">
        <f t="shared" si="0"/>
        <v>0</v>
      </c>
      <c r="H12" s="49"/>
      <c r="I12" s="50"/>
      <c r="J12" s="51"/>
      <c r="L12" s="52"/>
      <c r="M12" s="49"/>
      <c r="N12" s="53"/>
      <c r="O12" s="54"/>
      <c r="P12" s="55"/>
      <c r="W12" s="17"/>
    </row>
    <row r="13" spans="1:23" ht="18.75">
      <c r="A13" s="143">
        <v>44417</v>
      </c>
      <c r="B13" s="144" t="s">
        <v>47</v>
      </c>
      <c r="C13" s="607"/>
      <c r="D13" s="608"/>
      <c r="E13" s="609"/>
      <c r="F13" s="610"/>
      <c r="G13" s="601">
        <f t="shared" si="0"/>
        <v>0</v>
      </c>
      <c r="H13" s="49"/>
      <c r="I13" s="50"/>
      <c r="J13" s="51"/>
      <c r="L13" s="52"/>
      <c r="M13" s="49"/>
      <c r="N13" s="53"/>
      <c r="O13" s="54"/>
      <c r="P13" s="55"/>
      <c r="W13" s="17"/>
    </row>
    <row r="14" spans="1:23" ht="18.75">
      <c r="A14" s="143">
        <v>44418</v>
      </c>
      <c r="B14" s="144" t="s">
        <v>41</v>
      </c>
      <c r="C14" s="607"/>
      <c r="D14" s="608"/>
      <c r="E14" s="609"/>
      <c r="F14" s="610"/>
      <c r="G14" s="601">
        <f t="shared" si="0"/>
        <v>0</v>
      </c>
      <c r="H14" s="49"/>
      <c r="I14" s="50"/>
      <c r="J14" s="51"/>
      <c r="L14" s="52"/>
      <c r="M14" s="49"/>
      <c r="N14" s="53"/>
      <c r="O14" s="54"/>
      <c r="P14" s="55"/>
      <c r="W14" s="17"/>
    </row>
    <row r="15" spans="1:23" ht="18.75">
      <c r="A15" s="186">
        <v>44419</v>
      </c>
      <c r="B15" s="150" t="s">
        <v>42</v>
      </c>
      <c r="C15" s="607" t="s">
        <v>123</v>
      </c>
      <c r="D15" s="608"/>
      <c r="E15" s="609"/>
      <c r="F15" s="610"/>
      <c r="G15" s="601">
        <f t="shared" si="0"/>
        <v>0</v>
      </c>
      <c r="H15" s="49"/>
      <c r="I15" s="50"/>
      <c r="J15" s="51"/>
      <c r="L15" s="52"/>
      <c r="M15" s="49"/>
      <c r="N15" s="53"/>
      <c r="O15" s="54"/>
      <c r="P15" s="55"/>
      <c r="W15" s="17"/>
    </row>
    <row r="16" spans="1:23" ht="18.75">
      <c r="A16" s="143">
        <v>44420</v>
      </c>
      <c r="B16" s="144" t="s">
        <v>43</v>
      </c>
      <c r="C16" s="611"/>
      <c r="D16" s="608"/>
      <c r="E16" s="609"/>
      <c r="F16" s="610"/>
      <c r="G16" s="601">
        <f t="shared" si="0"/>
        <v>0</v>
      </c>
      <c r="H16" s="49"/>
      <c r="I16" s="50"/>
      <c r="J16" s="51"/>
      <c r="L16" s="52"/>
      <c r="M16" s="49"/>
      <c r="N16" s="53"/>
      <c r="O16" s="54"/>
      <c r="P16" s="55"/>
      <c r="W16" s="17"/>
    </row>
    <row r="17" spans="1:23" ht="18.75">
      <c r="A17" s="143">
        <v>44421</v>
      </c>
      <c r="B17" s="144" t="s">
        <v>44</v>
      </c>
      <c r="C17" s="607"/>
      <c r="D17" s="608"/>
      <c r="E17" s="609"/>
      <c r="F17" s="610"/>
      <c r="G17" s="601">
        <f t="shared" si="0"/>
        <v>0</v>
      </c>
      <c r="H17" s="49"/>
      <c r="I17" s="50"/>
      <c r="J17" s="51"/>
      <c r="L17" s="52"/>
      <c r="M17" s="49"/>
      <c r="N17" s="53"/>
      <c r="O17" s="54"/>
      <c r="P17" s="55"/>
      <c r="W17" s="17"/>
    </row>
    <row r="18" spans="1:23" ht="18.75">
      <c r="A18" s="143">
        <v>44422</v>
      </c>
      <c r="B18" s="144" t="s">
        <v>45</v>
      </c>
      <c r="C18" s="607"/>
      <c r="D18" s="608"/>
      <c r="E18" s="609"/>
      <c r="F18" s="610"/>
      <c r="G18" s="601">
        <f t="shared" si="0"/>
        <v>0</v>
      </c>
      <c r="H18" s="49"/>
      <c r="I18" s="50"/>
      <c r="J18" s="51"/>
      <c r="L18" s="52"/>
      <c r="M18" s="49"/>
      <c r="N18" s="53"/>
      <c r="O18" s="54"/>
      <c r="P18" s="55"/>
      <c r="W18" s="17"/>
    </row>
    <row r="19" spans="1:23" ht="18.75">
      <c r="A19" s="186">
        <v>44423</v>
      </c>
      <c r="B19" s="150" t="s">
        <v>46</v>
      </c>
      <c r="C19" s="607"/>
      <c r="D19" s="608"/>
      <c r="E19" s="609"/>
      <c r="F19" s="610"/>
      <c r="G19" s="601">
        <f t="shared" si="0"/>
        <v>0</v>
      </c>
      <c r="H19" s="49"/>
      <c r="I19" s="50"/>
      <c r="J19" s="51"/>
      <c r="L19" s="52"/>
      <c r="M19" s="49"/>
      <c r="N19" s="53"/>
      <c r="O19" s="54"/>
      <c r="P19" s="55"/>
      <c r="W19" s="17"/>
    </row>
    <row r="20" spans="1:23" ht="18.75">
      <c r="A20" s="143">
        <v>44424</v>
      </c>
      <c r="B20" s="144" t="s">
        <v>47</v>
      </c>
      <c r="C20" s="607"/>
      <c r="D20" s="608"/>
      <c r="E20" s="609"/>
      <c r="F20" s="610"/>
      <c r="G20" s="601">
        <f t="shared" si="0"/>
        <v>0</v>
      </c>
      <c r="H20" s="49"/>
      <c r="I20" s="50"/>
      <c r="J20" s="51"/>
      <c r="L20" s="52"/>
      <c r="M20" s="49"/>
      <c r="N20" s="53"/>
      <c r="O20" s="54"/>
      <c r="P20" s="55"/>
      <c r="W20" s="17"/>
    </row>
    <row r="21" spans="1:23" ht="18.75">
      <c r="A21" s="143">
        <v>44425</v>
      </c>
      <c r="B21" s="144" t="s">
        <v>41</v>
      </c>
      <c r="C21" s="607"/>
      <c r="D21" s="608"/>
      <c r="E21" s="609"/>
      <c r="F21" s="610"/>
      <c r="G21" s="601">
        <f t="shared" si="0"/>
        <v>0</v>
      </c>
      <c r="H21" s="49"/>
      <c r="I21" s="50"/>
      <c r="J21" s="51"/>
      <c r="L21" s="52"/>
      <c r="M21" s="49"/>
      <c r="N21" s="53"/>
      <c r="O21" s="54"/>
      <c r="P21" s="55"/>
      <c r="W21" s="17"/>
    </row>
    <row r="22" spans="1:23" ht="18.75">
      <c r="A22" s="143">
        <v>44426</v>
      </c>
      <c r="B22" s="144" t="s">
        <v>42</v>
      </c>
      <c r="C22" s="607"/>
      <c r="D22" s="608"/>
      <c r="E22" s="609"/>
      <c r="F22" s="610"/>
      <c r="G22" s="601">
        <f t="shared" si="0"/>
        <v>0</v>
      </c>
      <c r="H22" s="49"/>
      <c r="I22" s="50"/>
      <c r="J22" s="51"/>
      <c r="L22" s="52"/>
      <c r="M22" s="49"/>
      <c r="N22" s="53"/>
      <c r="O22" s="54"/>
      <c r="P22" s="55"/>
      <c r="W22" s="17"/>
    </row>
    <row r="23" spans="1:23" ht="18.75">
      <c r="A23" s="143">
        <v>44427</v>
      </c>
      <c r="B23" s="144" t="s">
        <v>43</v>
      </c>
      <c r="C23" s="607"/>
      <c r="D23" s="608"/>
      <c r="E23" s="609"/>
      <c r="F23" s="610"/>
      <c r="G23" s="601">
        <f t="shared" si="0"/>
        <v>0</v>
      </c>
      <c r="H23" s="49"/>
      <c r="I23" s="50"/>
      <c r="J23" s="51"/>
      <c r="L23" s="52"/>
      <c r="M23" s="49"/>
      <c r="N23" s="53"/>
      <c r="O23" s="54"/>
      <c r="P23" s="55"/>
      <c r="W23" s="17"/>
    </row>
    <row r="24" spans="1:23" ht="18.75">
      <c r="A24" s="143">
        <v>44428</v>
      </c>
      <c r="B24" s="144" t="s">
        <v>44</v>
      </c>
      <c r="C24" s="612"/>
      <c r="D24" s="608"/>
      <c r="E24" s="609"/>
      <c r="F24" s="610"/>
      <c r="G24" s="601">
        <f t="shared" si="0"/>
        <v>0</v>
      </c>
      <c r="H24" s="49"/>
      <c r="I24" s="50"/>
      <c r="J24" s="51"/>
      <c r="L24" s="52"/>
      <c r="M24" s="49"/>
      <c r="N24" s="53"/>
      <c r="O24" s="54"/>
      <c r="P24" s="55"/>
      <c r="W24" s="17"/>
    </row>
    <row r="25" spans="1:23" ht="18.75">
      <c r="A25" s="143">
        <v>44429</v>
      </c>
      <c r="B25" s="144" t="s">
        <v>45</v>
      </c>
      <c r="C25" s="607"/>
      <c r="D25" s="608"/>
      <c r="E25" s="609"/>
      <c r="F25" s="610"/>
      <c r="G25" s="601">
        <f t="shared" si="0"/>
        <v>0</v>
      </c>
      <c r="H25" s="49"/>
      <c r="I25" s="50"/>
      <c r="J25" s="51"/>
      <c r="L25" s="52"/>
      <c r="M25" s="49"/>
      <c r="N25" s="53"/>
      <c r="O25" s="54"/>
      <c r="P25" s="55"/>
      <c r="W25" s="17"/>
    </row>
    <row r="26" spans="1:23" ht="18.75">
      <c r="A26" s="186">
        <v>44430</v>
      </c>
      <c r="B26" s="150" t="s">
        <v>46</v>
      </c>
      <c r="C26" s="607"/>
      <c r="D26" s="608"/>
      <c r="E26" s="609"/>
      <c r="F26" s="610"/>
      <c r="G26" s="601">
        <f t="shared" si="0"/>
        <v>0</v>
      </c>
      <c r="H26" s="49"/>
      <c r="I26" s="50"/>
      <c r="J26" s="51"/>
      <c r="L26" s="52"/>
      <c r="M26" s="49"/>
      <c r="N26" s="53"/>
      <c r="O26" s="54"/>
      <c r="P26" s="55"/>
      <c r="W26" s="17"/>
    </row>
    <row r="27" spans="1:23" ht="18.75">
      <c r="A27" s="143">
        <v>44431</v>
      </c>
      <c r="B27" s="144" t="s">
        <v>47</v>
      </c>
      <c r="C27" s="607"/>
      <c r="D27" s="608"/>
      <c r="E27" s="609"/>
      <c r="F27" s="610"/>
      <c r="G27" s="601">
        <f t="shared" si="0"/>
        <v>0</v>
      </c>
      <c r="H27" s="49"/>
      <c r="I27" s="50"/>
      <c r="J27" s="51"/>
      <c r="L27" s="52"/>
      <c r="M27" s="49"/>
      <c r="N27" s="53"/>
      <c r="O27" s="54"/>
      <c r="P27" s="55"/>
      <c r="W27" s="17"/>
    </row>
    <row r="28" spans="1:23" ht="18.75">
      <c r="A28" s="143">
        <v>44432</v>
      </c>
      <c r="B28" s="144" t="s">
        <v>41</v>
      </c>
      <c r="C28" s="607"/>
      <c r="D28" s="608"/>
      <c r="E28" s="609"/>
      <c r="F28" s="610"/>
      <c r="G28" s="601">
        <f t="shared" si="0"/>
        <v>0</v>
      </c>
      <c r="H28" s="49"/>
      <c r="I28" s="50"/>
      <c r="J28" s="51"/>
      <c r="L28" s="52"/>
      <c r="M28" s="49"/>
      <c r="N28" s="53"/>
      <c r="O28" s="54"/>
      <c r="P28" s="55"/>
      <c r="W28" s="17"/>
    </row>
    <row r="29" spans="1:23" ht="18.75">
      <c r="A29" s="143">
        <v>44433</v>
      </c>
      <c r="B29" s="144" t="s">
        <v>42</v>
      </c>
      <c r="C29" s="607"/>
      <c r="D29" s="608"/>
      <c r="E29" s="609"/>
      <c r="F29" s="610"/>
      <c r="G29" s="601">
        <f t="shared" si="0"/>
        <v>0</v>
      </c>
      <c r="H29" s="49"/>
      <c r="I29" s="50"/>
      <c r="J29" s="51"/>
      <c r="L29" s="52"/>
      <c r="M29" s="49"/>
      <c r="N29" s="53"/>
      <c r="O29" s="54"/>
      <c r="P29" s="55"/>
      <c r="W29" s="17"/>
    </row>
    <row r="30" spans="1:23" ht="18.75">
      <c r="A30" s="143">
        <v>44434</v>
      </c>
      <c r="B30" s="144" t="s">
        <v>43</v>
      </c>
      <c r="C30" s="607"/>
      <c r="D30" s="608"/>
      <c r="E30" s="609"/>
      <c r="F30" s="610"/>
      <c r="G30" s="601">
        <f t="shared" si="0"/>
        <v>0</v>
      </c>
      <c r="H30" s="49"/>
      <c r="I30" s="50"/>
      <c r="J30" s="51"/>
      <c r="L30" s="52"/>
      <c r="M30" s="49"/>
      <c r="N30" s="53"/>
      <c r="O30" s="54"/>
      <c r="P30" s="55"/>
      <c r="W30" s="17"/>
    </row>
    <row r="31" spans="1:23" ht="18.75">
      <c r="A31" s="143">
        <v>44435</v>
      </c>
      <c r="B31" s="144" t="s">
        <v>44</v>
      </c>
      <c r="C31" s="607"/>
      <c r="D31" s="608"/>
      <c r="E31" s="609"/>
      <c r="F31" s="610"/>
      <c r="G31" s="601">
        <f t="shared" si="0"/>
        <v>0</v>
      </c>
      <c r="H31" s="49"/>
      <c r="I31" s="50"/>
      <c r="J31" s="51"/>
      <c r="L31" s="52"/>
      <c r="M31" s="49"/>
      <c r="N31" s="53"/>
      <c r="O31" s="54"/>
      <c r="P31" s="55"/>
      <c r="W31" s="17"/>
    </row>
    <row r="32" spans="1:23" ht="18.75">
      <c r="A32" s="143">
        <v>44436</v>
      </c>
      <c r="B32" s="144" t="s">
        <v>45</v>
      </c>
      <c r="C32" s="607"/>
      <c r="D32" s="608"/>
      <c r="E32" s="609"/>
      <c r="F32" s="610"/>
      <c r="G32" s="601">
        <f t="shared" si="0"/>
        <v>0</v>
      </c>
      <c r="H32" s="49"/>
      <c r="I32" s="50"/>
      <c r="J32" s="51"/>
      <c r="L32" s="52"/>
      <c r="M32" s="49"/>
      <c r="N32" s="53"/>
      <c r="O32" s="54"/>
      <c r="P32" s="55"/>
      <c r="W32" s="17"/>
    </row>
    <row r="33" spans="1:23" ht="18.75">
      <c r="A33" s="186">
        <v>44437</v>
      </c>
      <c r="B33" s="150" t="s">
        <v>46</v>
      </c>
      <c r="C33" s="607"/>
      <c r="D33" s="608"/>
      <c r="E33" s="609"/>
      <c r="F33" s="610"/>
      <c r="G33" s="601">
        <f t="shared" si="0"/>
        <v>0</v>
      </c>
      <c r="H33" s="49"/>
      <c r="I33" s="50"/>
      <c r="J33" s="51"/>
      <c r="L33" s="52"/>
      <c r="M33" s="49"/>
      <c r="N33" s="53"/>
      <c r="O33" s="54"/>
      <c r="P33" s="55"/>
      <c r="W33" s="17"/>
    </row>
    <row r="34" spans="1:23" ht="18.75">
      <c r="A34" s="143">
        <v>44438</v>
      </c>
      <c r="B34" s="144" t="s">
        <v>47</v>
      </c>
      <c r="C34" s="607"/>
      <c r="D34" s="608"/>
      <c r="E34" s="609"/>
      <c r="F34" s="610"/>
      <c r="G34" s="601">
        <f t="shared" si="0"/>
        <v>0</v>
      </c>
      <c r="H34" s="49"/>
      <c r="I34" s="50"/>
      <c r="J34" s="51"/>
      <c r="L34" s="52"/>
      <c r="M34" s="49"/>
      <c r="N34" s="53"/>
      <c r="O34" s="54"/>
      <c r="P34" s="55"/>
      <c r="W34" s="17"/>
    </row>
    <row r="35" spans="1:23" ht="19.5" thickBot="1">
      <c r="A35" s="152">
        <v>44439</v>
      </c>
      <c r="B35" s="153" t="s">
        <v>61</v>
      </c>
      <c r="C35" s="613"/>
      <c r="D35" s="614"/>
      <c r="E35" s="615"/>
      <c r="F35" s="616"/>
      <c r="G35" s="602">
        <f t="shared" si="0"/>
        <v>0</v>
      </c>
      <c r="H35" s="49"/>
      <c r="I35" s="50"/>
      <c r="J35" s="51"/>
      <c r="L35" s="52"/>
      <c r="M35" s="49"/>
      <c r="N35" s="53"/>
      <c r="O35" s="54"/>
      <c r="P35" s="55"/>
      <c r="W35" s="17"/>
    </row>
    <row r="36" spans="1:23" ht="19.5" thickBot="1">
      <c r="A36" s="155"/>
      <c r="B36" s="156"/>
      <c r="C36" s="157" t="s">
        <v>174</v>
      </c>
      <c r="D36" s="158">
        <f>SUM(D5:D35)</f>
        <v>0</v>
      </c>
      <c r="E36" s="939" t="s">
        <v>175</v>
      </c>
      <c r="F36" s="283">
        <f>SUM(F5:F35)</f>
        <v>0</v>
      </c>
      <c r="G36" s="282">
        <f>SUM(G5:G35)</f>
        <v>0</v>
      </c>
      <c r="H36" s="49"/>
      <c r="I36" s="50"/>
      <c r="J36" s="51"/>
      <c r="L36" s="52"/>
      <c r="M36" s="49"/>
      <c r="N36" s="53"/>
      <c r="O36" s="54"/>
      <c r="P36" s="55"/>
      <c r="W36" s="17"/>
    </row>
    <row r="37" spans="1:25" s="105" customFormat="1" ht="39" customHeight="1" thickBot="1">
      <c r="A37" s="159"/>
      <c r="B37" s="160"/>
      <c r="C37" s="161" t="s">
        <v>176</v>
      </c>
      <c r="D37" s="162">
        <f>D4+D36</f>
        <v>0</v>
      </c>
      <c r="E37" s="284" t="s">
        <v>193</v>
      </c>
      <c r="F37" s="285">
        <f>F36</f>
        <v>0</v>
      </c>
      <c r="G37" s="287">
        <f>D37-F37</f>
        <v>0</v>
      </c>
      <c r="H37" s="102"/>
      <c r="I37" s="103"/>
      <c r="J37" s="104"/>
      <c r="L37" s="106"/>
      <c r="M37" s="102"/>
      <c r="N37" s="107"/>
      <c r="O37" s="108"/>
      <c r="P37" s="109"/>
      <c r="Q37" s="110"/>
      <c r="R37" s="111"/>
      <c r="S37" s="112"/>
      <c r="T37" s="113"/>
      <c r="U37" s="114"/>
      <c r="V37" s="115"/>
      <c r="W37" s="116"/>
      <c r="X37" s="116"/>
      <c r="Y37" s="116"/>
    </row>
    <row r="38" ht="19.5" thickBot="1">
      <c r="G38" s="286" t="s">
        <v>89</v>
      </c>
    </row>
  </sheetData>
  <sheetProtection sheet="1" objects="1" scenarios="1"/>
  <mergeCells count="6">
    <mergeCell ref="A1:G1"/>
    <mergeCell ref="A3:A4"/>
    <mergeCell ref="B3:B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7EEE5"/>
  </sheetPr>
  <dimension ref="A1:Z61"/>
  <sheetViews>
    <sheetView zoomScalePageLayoutView="0" workbookViewId="0" topLeftCell="A1">
      <pane ySplit="3" topLeftCell="A4" activePane="bottomLeft" state="frozen"/>
      <selection pane="topLeft" activeCell="A12" sqref="A12:B12"/>
      <selection pane="bottomLeft" activeCell="A1" sqref="A1:G1"/>
    </sheetView>
  </sheetViews>
  <sheetFormatPr defaultColWidth="9.140625" defaultRowHeight="15"/>
  <cols>
    <col min="1" max="1" width="39.57421875" style="1" customWidth="1"/>
    <col min="2" max="2" width="15.57421875" style="2" customWidth="1"/>
    <col min="3" max="4" width="15.57421875" style="8" customWidth="1"/>
    <col min="5" max="5" width="15.57421875" style="4" customWidth="1"/>
    <col min="6" max="6" width="15.57421875" style="5" customWidth="1"/>
    <col min="7" max="7" width="16.140625" style="1" customWidth="1"/>
    <col min="8" max="8" width="18.421875" style="1" customWidth="1"/>
    <col min="9" max="16384" width="9.00390625" style="1" customWidth="1"/>
  </cols>
  <sheetData>
    <row r="1" spans="1:7" ht="38.25" customHeight="1">
      <c r="A1" s="1289" t="s">
        <v>137</v>
      </c>
      <c r="B1" s="1289"/>
      <c r="C1" s="1289"/>
      <c r="D1" s="1289"/>
      <c r="E1" s="1289"/>
      <c r="F1" s="1289"/>
      <c r="G1" s="1289"/>
    </row>
    <row r="2" spans="1:8" ht="21" customHeight="1">
      <c r="A2" s="1290" t="s">
        <v>2</v>
      </c>
      <c r="B2" s="1290"/>
      <c r="C2" s="1290"/>
      <c r="D2" s="1290"/>
      <c r="E2" s="1290"/>
      <c r="F2" s="1290"/>
      <c r="G2" s="1290"/>
      <c r="H2" s="3"/>
    </row>
    <row r="3" spans="1:8" ht="18" customHeight="1">
      <c r="A3" s="9" t="s">
        <v>130</v>
      </c>
      <c r="B3" s="617"/>
      <c r="C3" s="617"/>
      <c r="D3" s="617"/>
      <c r="E3" s="617"/>
      <c r="F3" s="13" t="s">
        <v>7</v>
      </c>
      <c r="G3" s="167">
        <f ca="1">NOW()</f>
        <v>44276.03434050926</v>
      </c>
      <c r="H3" s="3"/>
    </row>
    <row r="4" spans="1:8" ht="36.75" customHeight="1">
      <c r="A4" s="197" t="s">
        <v>186</v>
      </c>
      <c r="B4" s="189"/>
      <c r="C4" s="1"/>
      <c r="D4" s="189"/>
      <c r="E4" s="189"/>
      <c r="F4" s="189"/>
      <c r="H4" s="3"/>
    </row>
    <row r="5" spans="1:26" s="33" customFormat="1" ht="18" customHeight="1" thickBot="1">
      <c r="A5" s="9"/>
      <c r="B5" s="208"/>
      <c r="D5" s="13"/>
      <c r="G5" s="12" t="s">
        <v>6</v>
      </c>
      <c r="I5" s="14"/>
      <c r="J5" s="209"/>
      <c r="K5" s="210"/>
      <c r="M5" s="211"/>
      <c r="N5" s="18"/>
      <c r="O5" s="212"/>
      <c r="P5" s="20"/>
      <c r="Q5" s="21"/>
      <c r="R5" s="18"/>
      <c r="S5" s="20"/>
      <c r="T5" s="22"/>
      <c r="U5" s="23"/>
      <c r="V5" s="24"/>
      <c r="W5" s="25"/>
      <c r="X5" s="211"/>
      <c r="Y5" s="211"/>
      <c r="Z5" s="211"/>
    </row>
    <row r="6" spans="1:8" s="7" customFormat="1" ht="42" customHeight="1" thickBot="1">
      <c r="A6" s="1292" t="s">
        <v>187</v>
      </c>
      <c r="B6" s="1293"/>
      <c r="C6" s="26" t="s">
        <v>8</v>
      </c>
      <c r="D6" s="27" t="s">
        <v>183</v>
      </c>
      <c r="E6" s="28" t="s">
        <v>3</v>
      </c>
      <c r="F6" s="29" t="s">
        <v>9</v>
      </c>
      <c r="G6" s="30" t="s">
        <v>4</v>
      </c>
      <c r="H6" s="6"/>
    </row>
    <row r="7" spans="1:7" ht="33" customHeight="1">
      <c r="A7" s="928" t="str">
        <f>'08月統合家計簿'!A7</f>
        <v>○○銀行　１</v>
      </c>
      <c r="B7" s="1054"/>
      <c r="C7" s="348">
        <f>'08月統合家計簿'!G7</f>
        <v>0</v>
      </c>
      <c r="D7" s="168">
        <f>'09月銀行口座入出金表'!A7-'09月銀行口座入出金表'!C5</f>
        <v>0</v>
      </c>
      <c r="E7" s="164">
        <f>'09月銀行口座入出金表'!F5+'09月銀行口座入出金表'!F6+'09月銀行口座入出金表'!F7+'09月銀行口座入出金表'!F8+'09月銀行口座入出金表'!F9</f>
        <v>0</v>
      </c>
      <c r="F7" s="165">
        <f>'09月銀行口座入出金表'!I5+'09月銀行口座入出金表'!I6+'09月銀行口座入出金表'!I7+'09月銀行口座入出金表'!I8+'09月銀行口座入出金表'!I9</f>
        <v>0</v>
      </c>
      <c r="G7" s="166">
        <f aca="true" t="shared" si="0" ref="G7:G16">C7-D7+E7-F7</f>
        <v>0</v>
      </c>
    </row>
    <row r="8" spans="1:7" ht="33" customHeight="1">
      <c r="A8" s="929" t="str">
        <f>'08月統合家計簿'!A8</f>
        <v>○○銀行　２</v>
      </c>
      <c r="B8" s="1055"/>
      <c r="C8" s="349">
        <f>'08月統合家計簿'!G8</f>
        <v>0</v>
      </c>
      <c r="D8" s="168">
        <f>'09月銀行口座入出金表'!A12-'09月銀行口座入出金表'!C10</f>
        <v>0</v>
      </c>
      <c r="E8" s="173">
        <f>'09月銀行口座入出金表'!F10+'09月銀行口座入出金表'!F11+'09月銀行口座入出金表'!F12+'09月銀行口座入出金表'!F13+'09月銀行口座入出金表'!F14</f>
        <v>0</v>
      </c>
      <c r="F8" s="174">
        <f>'09月銀行口座入出金表'!I10+'09月銀行口座入出金表'!I11+'09月銀行口座入出金表'!I12+'09月銀行口座入出金表'!I13+'09月銀行口座入出金表'!I14</f>
        <v>0</v>
      </c>
      <c r="G8" s="171">
        <f t="shared" si="0"/>
        <v>0</v>
      </c>
    </row>
    <row r="9" spans="1:7" ht="33" customHeight="1">
      <c r="A9" s="929" t="str">
        <f>'08月統合家計簿'!A9</f>
        <v>○○銀行　３</v>
      </c>
      <c r="B9" s="1055"/>
      <c r="C9" s="349">
        <f>'08月統合家計簿'!G9</f>
        <v>0</v>
      </c>
      <c r="D9" s="168">
        <f>'09月銀行口座入出金表'!A17-'09月銀行口座入出金表'!C15</f>
        <v>0</v>
      </c>
      <c r="E9" s="173">
        <f>'09月銀行口座入出金表'!F15+'09月銀行口座入出金表'!F16+'09月銀行口座入出金表'!F17+'09月銀行口座入出金表'!F18+'09月銀行口座入出金表'!F19</f>
        <v>0</v>
      </c>
      <c r="F9" s="174">
        <f>'09月銀行口座入出金表'!I15+'09月銀行口座入出金表'!I16+'09月銀行口座入出金表'!I17+'09月銀行口座入出金表'!I18+'09月銀行口座入出金表'!I19</f>
        <v>0</v>
      </c>
      <c r="G9" s="171">
        <f t="shared" si="0"/>
        <v>0</v>
      </c>
    </row>
    <row r="10" spans="1:7" ht="33" customHeight="1">
      <c r="A10" s="929" t="str">
        <f>'08月統合家計簿'!A10</f>
        <v>○○銀行　４</v>
      </c>
      <c r="B10" s="1055"/>
      <c r="C10" s="349">
        <f>'08月統合家計簿'!G10</f>
        <v>0</v>
      </c>
      <c r="D10" s="168">
        <f>'09月銀行口座入出金表'!A22-'09月銀行口座入出金表'!C20</f>
        <v>0</v>
      </c>
      <c r="E10" s="173">
        <f>'09月銀行口座入出金表'!F20+'09月銀行口座入出金表'!F21+'09月銀行口座入出金表'!F22+'09月銀行口座入出金表'!F23+'09月銀行口座入出金表'!F24</f>
        <v>0</v>
      </c>
      <c r="F10" s="174">
        <f>'09月銀行口座入出金表'!I20+'09月銀行口座入出金表'!I21+'09月銀行口座入出金表'!I22+'09月銀行口座入出金表'!I23+'09月銀行口座入出金表'!I24</f>
        <v>0</v>
      </c>
      <c r="G10" s="171">
        <f t="shared" si="0"/>
        <v>0</v>
      </c>
    </row>
    <row r="11" spans="1:7" ht="33" customHeight="1">
      <c r="A11" s="929" t="str">
        <f>'08月統合家計簿'!A11</f>
        <v>○○銀行　５</v>
      </c>
      <c r="B11" s="1055"/>
      <c r="C11" s="349">
        <f>'08月統合家計簿'!G11</f>
        <v>0</v>
      </c>
      <c r="D11" s="168">
        <f>'09月銀行口座入出金表'!A27-'09月銀行口座入出金表'!C25</f>
        <v>0</v>
      </c>
      <c r="E11" s="175">
        <f>'09月銀行口座入出金表'!F25+'09月銀行口座入出金表'!F26+'09月銀行口座入出金表'!F27+'09月銀行口座入出金表'!F28+'09月銀行口座入出金表'!F29</f>
        <v>0</v>
      </c>
      <c r="F11" s="174">
        <f>'09月銀行口座入出金表'!I25+'09月銀行口座入出金表'!I26+'09月銀行口座入出金表'!I27+'09月銀行口座入出金表'!I28+'09月銀行口座入出金表'!I29</f>
        <v>0</v>
      </c>
      <c r="G11" s="171">
        <f t="shared" si="0"/>
        <v>0</v>
      </c>
    </row>
    <row r="12" spans="1:7" ht="33" customHeight="1">
      <c r="A12" s="929" t="str">
        <f>'08月統合家計簿'!A12</f>
        <v>○○銀行　６</v>
      </c>
      <c r="B12" s="1055"/>
      <c r="C12" s="349">
        <f>'08月統合家計簿'!G12</f>
        <v>0</v>
      </c>
      <c r="D12" s="168">
        <f>'09月銀行口座入出金表'!A32-'09月銀行口座入出金表'!C30</f>
        <v>0</v>
      </c>
      <c r="E12" s="175">
        <f>'09月銀行口座入出金表'!F30+'09月銀行口座入出金表'!F31+'09月銀行口座入出金表'!F32+'09月銀行口座入出金表'!F33+'09月銀行口座入出金表'!F34</f>
        <v>0</v>
      </c>
      <c r="F12" s="174">
        <f>'09月銀行口座入出金表'!I30+'09月銀行口座入出金表'!I31+'09月銀行口座入出金表'!I32+'09月銀行口座入出金表'!I33+'09月銀行口座入出金表'!I34</f>
        <v>0</v>
      </c>
      <c r="G12" s="171">
        <f t="shared" si="0"/>
        <v>0</v>
      </c>
    </row>
    <row r="13" spans="1:7" ht="33" customHeight="1">
      <c r="A13" s="929" t="str">
        <f>'08月統合家計簿'!A13</f>
        <v>○○銀行　７</v>
      </c>
      <c r="B13" s="1055"/>
      <c r="C13" s="349">
        <f>'08月統合家計簿'!G13</f>
        <v>0</v>
      </c>
      <c r="D13" s="168">
        <f>'09月銀行口座入出金表'!A37-'09月銀行口座入出金表'!C35</f>
        <v>0</v>
      </c>
      <c r="E13" s="175">
        <f>'09月銀行口座入出金表'!F35+'09月銀行口座入出金表'!F36+'09月銀行口座入出金表'!F37+'09月銀行口座入出金表'!F38+'09月銀行口座入出金表'!F39</f>
        <v>0</v>
      </c>
      <c r="F13" s="174">
        <f>'09月銀行口座入出金表'!I35+'09月銀行口座入出金表'!I36+'09月銀行口座入出金表'!I37+'09月銀行口座入出金表'!I38+'09月銀行口座入出金表'!I39</f>
        <v>0</v>
      </c>
      <c r="G13" s="171">
        <f t="shared" si="0"/>
        <v>0</v>
      </c>
    </row>
    <row r="14" spans="1:7" ht="33" customHeight="1">
      <c r="A14" s="929" t="str">
        <f>'08月統合家計簿'!A14</f>
        <v>○○銀行　８</v>
      </c>
      <c r="B14" s="1055"/>
      <c r="C14" s="349">
        <f>'08月統合家計簿'!G14</f>
        <v>0</v>
      </c>
      <c r="D14" s="168">
        <f>'09月銀行口座入出金表'!A42-'09月銀行口座入出金表'!C40</f>
        <v>0</v>
      </c>
      <c r="E14" s="175">
        <f>'09月銀行口座入出金表'!F40+'09月銀行口座入出金表'!F41+'09月銀行口座入出金表'!F42+'09月銀行口座入出金表'!F43+'09月銀行口座入出金表'!F44</f>
        <v>0</v>
      </c>
      <c r="F14" s="174">
        <f>'09月銀行口座入出金表'!I40+'09月銀行口座入出金表'!I41+'09月銀行口座入出金表'!I42+'09月銀行口座入出金表'!I43+'09月銀行口座入出金表'!I44</f>
        <v>0</v>
      </c>
      <c r="G14" s="171">
        <f t="shared" si="0"/>
        <v>0</v>
      </c>
    </row>
    <row r="15" spans="1:7" ht="33" customHeight="1">
      <c r="A15" s="929" t="str">
        <f>'08月統合家計簿'!A15</f>
        <v>○○銀行　９</v>
      </c>
      <c r="B15" s="1055"/>
      <c r="C15" s="349">
        <f>'08月統合家計簿'!G15</f>
        <v>0</v>
      </c>
      <c r="D15" s="168">
        <f>'09月銀行口座入出金表'!A47-'09月銀行口座入出金表'!C45</f>
        <v>0</v>
      </c>
      <c r="E15" s="175">
        <f>'09月銀行口座入出金表'!F45+'09月銀行口座入出金表'!F46+'09月銀行口座入出金表'!F47+'09月銀行口座入出金表'!F48+'09月銀行口座入出金表'!F49</f>
        <v>0</v>
      </c>
      <c r="F15" s="174">
        <f>'09月銀行口座入出金表'!I45+'09月銀行口座入出金表'!I46+'09月銀行口座入出金表'!I47+'09月銀行口座入出金表'!I48+'09月銀行口座入出金表'!I49</f>
        <v>0</v>
      </c>
      <c r="G15" s="171">
        <f t="shared" si="0"/>
        <v>0</v>
      </c>
    </row>
    <row r="16" spans="1:7" ht="33" customHeight="1" thickBot="1">
      <c r="A16" s="929" t="str">
        <f>'08月統合家計簿'!A16</f>
        <v>○○銀行　１０</v>
      </c>
      <c r="B16" s="1056"/>
      <c r="C16" s="350">
        <f>'08月統合家計簿'!G16</f>
        <v>0</v>
      </c>
      <c r="D16" s="170">
        <f>'09月銀行口座入出金表'!A52-'09月銀行口座入出金表'!C50</f>
        <v>0</v>
      </c>
      <c r="E16" s="176">
        <f>'09月銀行口座入出金表'!F50+'09月銀行口座入出金表'!F51+'09月銀行口座入出金表'!F52+'09月銀行口座入出金表'!F53+'09月銀行口座入出金表'!F54</f>
        <v>0</v>
      </c>
      <c r="F16" s="196">
        <f>'09月銀行口座入出金表'!I50+'09月銀行口座入出金表'!I51+'09月銀行口座入出金表'!I52+'09月銀行口座入出金表'!I53+'09月銀行口座入出金表'!I54</f>
        <v>0</v>
      </c>
      <c r="G16" s="172">
        <f t="shared" si="0"/>
        <v>0</v>
      </c>
    </row>
    <row r="17" spans="1:7" ht="36" customHeight="1" thickBot="1">
      <c r="A17" s="930" t="s">
        <v>64</v>
      </c>
      <c r="B17" s="1053"/>
      <c r="C17" s="177">
        <f>'08月現金入出金表'!G37</f>
        <v>0</v>
      </c>
      <c r="D17" s="178"/>
      <c r="E17" s="179">
        <f>'09月現金収支表'!D36</f>
        <v>0</v>
      </c>
      <c r="F17" s="180">
        <f>'09月現金収支表'!F37</f>
        <v>0</v>
      </c>
      <c r="G17" s="195">
        <f>C17+E17-F17</f>
        <v>0</v>
      </c>
    </row>
    <row r="18" spans="1:7" ht="42" customHeight="1" thickBot="1">
      <c r="A18" s="931" t="s">
        <v>1</v>
      </c>
      <c r="B18" s="1053"/>
      <c r="C18" s="226">
        <f>SUM(C7:C17)</f>
        <v>0</v>
      </c>
      <c r="D18" s="230">
        <f>SUM(D7:D17)</f>
        <v>0</v>
      </c>
      <c r="E18" s="231">
        <f>SUM(E7:E17)</f>
        <v>0</v>
      </c>
      <c r="F18" s="232">
        <f>SUM(F7:F17)</f>
        <v>0</v>
      </c>
      <c r="G18" s="233">
        <f>C18-D18+E18-F18</f>
        <v>0</v>
      </c>
    </row>
    <row r="19" ht="36" customHeight="1"/>
    <row r="20" spans="1:8" ht="54" customHeight="1">
      <c r="A20" s="1291" t="s">
        <v>147</v>
      </c>
      <c r="B20" s="1291"/>
      <c r="C20" s="1291"/>
      <c r="D20" s="1291"/>
      <c r="E20" s="1291"/>
      <c r="F20" s="1291"/>
      <c r="G20" s="1291"/>
      <c r="H20" s="191"/>
    </row>
    <row r="21" spans="1:7" ht="42.75" customHeight="1" thickBot="1">
      <c r="A21" s="205" t="s">
        <v>70</v>
      </c>
      <c r="B21" s="203"/>
      <c r="C21" s="203"/>
      <c r="D21" s="214"/>
      <c r="E21" s="215"/>
      <c r="F21" s="216"/>
      <c r="G21" s="217"/>
    </row>
    <row r="22" spans="1:7" ht="42" customHeight="1" thickBot="1">
      <c r="A22" s="1286" t="s">
        <v>67</v>
      </c>
      <c r="B22" s="1287"/>
      <c r="C22" s="1287"/>
      <c r="D22" s="1288"/>
      <c r="E22" s="199" t="s">
        <v>66</v>
      </c>
      <c r="F22" s="199" t="s">
        <v>74</v>
      </c>
      <c r="G22" s="201" t="s">
        <v>138</v>
      </c>
    </row>
    <row r="23" spans="1:7" ht="21" customHeight="1" thickBot="1">
      <c r="A23" s="1298" t="s">
        <v>250</v>
      </c>
      <c r="B23" s="1299"/>
      <c r="C23" s="1299"/>
      <c r="D23" s="1299"/>
      <c r="E23" s="1299"/>
      <c r="F23" s="1300"/>
      <c r="G23" s="1270">
        <f>C18</f>
        <v>0</v>
      </c>
    </row>
    <row r="24" spans="1:7" ht="21" customHeight="1">
      <c r="A24" s="663" t="str">
        <f>'08月統合家計簿'!A24</f>
        <v>年内の入金予定項目明細を記してください</v>
      </c>
      <c r="B24" s="663"/>
      <c r="C24" s="663"/>
      <c r="D24" s="664"/>
      <c r="E24" s="665">
        <v>0</v>
      </c>
      <c r="F24" s="222">
        <f>E24*12</f>
        <v>0</v>
      </c>
      <c r="G24" s="224">
        <f>E24*4</f>
        <v>0</v>
      </c>
    </row>
    <row r="25" spans="1:7" ht="21" customHeight="1">
      <c r="A25" s="663" t="str">
        <f>'08月統合家計簿'!A25</f>
        <v>年内の入金予定項目明細を記してください</v>
      </c>
      <c r="B25" s="663"/>
      <c r="C25" s="663"/>
      <c r="D25" s="664"/>
      <c r="E25" s="665">
        <v>0</v>
      </c>
      <c r="F25" s="223">
        <f>E25*12</f>
        <v>0</v>
      </c>
      <c r="G25" s="225">
        <f>E25*4</f>
        <v>0</v>
      </c>
    </row>
    <row r="26" spans="1:7" ht="21" customHeight="1">
      <c r="A26" s="663" t="str">
        <f>'08月統合家計簿'!A26</f>
        <v>年内の入金予定項目明細を記してください</v>
      </c>
      <c r="B26" s="663"/>
      <c r="C26" s="663"/>
      <c r="D26" s="664"/>
      <c r="E26" s="665">
        <v>0</v>
      </c>
      <c r="F26" s="223">
        <f aca="true" t="shared" si="1" ref="F26:F33">E26*12</f>
        <v>0</v>
      </c>
      <c r="G26" s="225">
        <f>E26*4</f>
        <v>0</v>
      </c>
    </row>
    <row r="27" spans="1:7" ht="21" customHeight="1">
      <c r="A27" s="663" t="str">
        <f>'08月統合家計簿'!A27</f>
        <v>年内の入金予定項目明細を記してください</v>
      </c>
      <c r="B27" s="663"/>
      <c r="C27" s="663"/>
      <c r="D27" s="664"/>
      <c r="E27" s="665">
        <v>0</v>
      </c>
      <c r="F27" s="223">
        <f t="shared" si="1"/>
        <v>0</v>
      </c>
      <c r="G27" s="225">
        <f>E27*4</f>
        <v>0</v>
      </c>
    </row>
    <row r="28" spans="1:7" ht="21" customHeight="1">
      <c r="A28" s="663" t="str">
        <f>'08月統合家計簿'!A28</f>
        <v>年内の入金予定項目明細を記してください</v>
      </c>
      <c r="B28" s="663"/>
      <c r="C28" s="663"/>
      <c r="D28" s="664"/>
      <c r="E28" s="665">
        <v>0</v>
      </c>
      <c r="F28" s="223">
        <f t="shared" si="1"/>
        <v>0</v>
      </c>
      <c r="G28" s="225">
        <f aca="true" t="shared" si="2" ref="G28:G33">E28*4</f>
        <v>0</v>
      </c>
    </row>
    <row r="29" spans="1:7" ht="21" customHeight="1">
      <c r="A29" s="663" t="str">
        <f>'08月統合家計簿'!A29</f>
        <v>年内の入金予定項目明細を記してください</v>
      </c>
      <c r="B29" s="663"/>
      <c r="C29" s="663"/>
      <c r="D29" s="664"/>
      <c r="E29" s="665">
        <v>0</v>
      </c>
      <c r="F29" s="223">
        <f t="shared" si="1"/>
        <v>0</v>
      </c>
      <c r="G29" s="225">
        <f t="shared" si="2"/>
        <v>0</v>
      </c>
    </row>
    <row r="30" spans="1:7" ht="21" customHeight="1">
      <c r="A30" s="663" t="str">
        <f>'08月統合家計簿'!A30</f>
        <v>年内の入金予定項目明細を記してください</v>
      </c>
      <c r="B30" s="666"/>
      <c r="C30" s="666"/>
      <c r="D30" s="667"/>
      <c r="E30" s="665">
        <v>0</v>
      </c>
      <c r="F30" s="223">
        <f t="shared" si="1"/>
        <v>0</v>
      </c>
      <c r="G30" s="225">
        <f t="shared" si="2"/>
        <v>0</v>
      </c>
    </row>
    <row r="31" spans="1:7" ht="21" customHeight="1">
      <c r="A31" s="663" t="str">
        <f>'08月統合家計簿'!A31</f>
        <v>年内の入金予定項目明細を記してください</v>
      </c>
      <c r="B31" s="666"/>
      <c r="C31" s="666"/>
      <c r="D31" s="667"/>
      <c r="E31" s="665">
        <v>0</v>
      </c>
      <c r="F31" s="223">
        <f t="shared" si="1"/>
        <v>0</v>
      </c>
      <c r="G31" s="225">
        <f t="shared" si="2"/>
        <v>0</v>
      </c>
    </row>
    <row r="32" spans="1:7" ht="21" customHeight="1">
      <c r="A32" s="663" t="str">
        <f>'08月統合家計簿'!A32</f>
        <v>年内の入金予定項目明細を記してください</v>
      </c>
      <c r="B32" s="666"/>
      <c r="C32" s="666"/>
      <c r="D32" s="667"/>
      <c r="E32" s="665">
        <v>0</v>
      </c>
      <c r="F32" s="223">
        <f t="shared" si="1"/>
        <v>0</v>
      </c>
      <c r="G32" s="225">
        <f t="shared" si="2"/>
        <v>0</v>
      </c>
    </row>
    <row r="33" spans="1:7" ht="21" customHeight="1" thickBot="1">
      <c r="A33" s="663" t="str">
        <f>'08月統合家計簿'!A33</f>
        <v>年内の入金予定項目明細を記してください</v>
      </c>
      <c r="B33" s="668"/>
      <c r="C33" s="668"/>
      <c r="D33" s="669"/>
      <c r="E33" s="670">
        <v>0</v>
      </c>
      <c r="F33" s="223">
        <f t="shared" si="1"/>
        <v>0</v>
      </c>
      <c r="G33" s="293">
        <f t="shared" si="2"/>
        <v>0</v>
      </c>
    </row>
    <row r="34" spans="1:7" ht="42" customHeight="1" thickBot="1">
      <c r="A34" s="213"/>
      <c r="B34" s="198"/>
      <c r="C34" s="198"/>
      <c r="D34" s="202" t="s">
        <v>72</v>
      </c>
      <c r="E34" s="221">
        <f>SUM(E24:E33)</f>
        <v>0</v>
      </c>
      <c r="F34" s="221">
        <f>SUM(F24:F33)</f>
        <v>0</v>
      </c>
      <c r="G34" s="226">
        <f>SUM(G23:G33)</f>
        <v>0</v>
      </c>
    </row>
    <row r="35" spans="1:8" ht="18" customHeight="1">
      <c r="A35" s="189"/>
      <c r="B35" s="189"/>
      <c r="C35" s="189"/>
      <c r="D35" s="189"/>
      <c r="E35" s="189"/>
      <c r="F35" s="189"/>
      <c r="G35" s="189"/>
      <c r="H35" s="3"/>
    </row>
    <row r="36" spans="1:8" ht="42" customHeight="1" thickBot="1">
      <c r="A36" s="206" t="s">
        <v>71</v>
      </c>
      <c r="B36" s="204"/>
      <c r="C36" s="204"/>
      <c r="D36" s="204"/>
      <c r="E36" s="204"/>
      <c r="F36" s="204"/>
      <c r="G36" s="204"/>
      <c r="H36" s="191"/>
    </row>
    <row r="37" spans="1:8" ht="42" customHeight="1" thickBot="1">
      <c r="A37" s="1286" t="s">
        <v>68</v>
      </c>
      <c r="B37" s="1287"/>
      <c r="C37" s="1287"/>
      <c r="D37" s="1288"/>
      <c r="E37" s="199" t="s">
        <v>66</v>
      </c>
      <c r="F37" s="199" t="s">
        <v>74</v>
      </c>
      <c r="G37" s="201" t="s">
        <v>139</v>
      </c>
      <c r="H37" s="192"/>
    </row>
    <row r="38" spans="1:7" ht="21" customHeight="1">
      <c r="A38" s="663" t="str">
        <f>'08月統合家計簿'!A38</f>
        <v>年内の出金予定項目明細を記してください</v>
      </c>
      <c r="B38" s="671"/>
      <c r="C38" s="671"/>
      <c r="D38" s="672"/>
      <c r="E38" s="673">
        <v>0</v>
      </c>
      <c r="F38" s="222">
        <f>E38*12</f>
        <v>0</v>
      </c>
      <c r="G38" s="224">
        <f>E38*4</f>
        <v>0</v>
      </c>
    </row>
    <row r="39" spans="1:7" ht="21" customHeight="1">
      <c r="A39" s="663" t="str">
        <f>'08月統合家計簿'!A39</f>
        <v>年内の出金予定項目明細を記してください</v>
      </c>
      <c r="B39" s="663"/>
      <c r="C39" s="663"/>
      <c r="D39" s="664"/>
      <c r="E39" s="674">
        <v>0</v>
      </c>
      <c r="F39" s="223">
        <f aca="true" t="shared" si="3" ref="F39:F57">E39*12</f>
        <v>0</v>
      </c>
      <c r="G39" s="225">
        <f>E39*4</f>
        <v>0</v>
      </c>
    </row>
    <row r="40" spans="1:7" ht="21" customHeight="1">
      <c r="A40" s="663" t="str">
        <f>'08月統合家計簿'!A40</f>
        <v>年内の出金予定項目明細を記してください</v>
      </c>
      <c r="B40" s="663"/>
      <c r="C40" s="663"/>
      <c r="D40" s="664"/>
      <c r="E40" s="674">
        <v>0</v>
      </c>
      <c r="F40" s="223">
        <f>E40*12</f>
        <v>0</v>
      </c>
      <c r="G40" s="225">
        <f>E40*4</f>
        <v>0</v>
      </c>
    </row>
    <row r="41" spans="1:7" ht="21" customHeight="1">
      <c r="A41" s="663" t="str">
        <f>'08月統合家計簿'!A41</f>
        <v>年内の出金予定項目明細を記してください</v>
      </c>
      <c r="B41" s="663"/>
      <c r="C41" s="663"/>
      <c r="D41" s="664"/>
      <c r="E41" s="674">
        <v>0</v>
      </c>
      <c r="F41" s="223">
        <f t="shared" si="3"/>
        <v>0</v>
      </c>
      <c r="G41" s="225">
        <f aca="true" t="shared" si="4" ref="G41:G57">E41*4</f>
        <v>0</v>
      </c>
    </row>
    <row r="42" spans="1:7" ht="21" customHeight="1">
      <c r="A42" s="663" t="str">
        <f>'08月統合家計簿'!A42</f>
        <v>年内の出金予定項目明細を記してください</v>
      </c>
      <c r="B42" s="666"/>
      <c r="C42" s="666"/>
      <c r="D42" s="667"/>
      <c r="E42" s="675">
        <v>0</v>
      </c>
      <c r="F42" s="223">
        <f t="shared" si="3"/>
        <v>0</v>
      </c>
      <c r="G42" s="225">
        <f t="shared" si="4"/>
        <v>0</v>
      </c>
    </row>
    <row r="43" spans="1:7" ht="21" customHeight="1">
      <c r="A43" s="663" t="str">
        <f>'08月統合家計簿'!A43</f>
        <v>年内の出金予定項目明細を記してください</v>
      </c>
      <c r="B43" s="666"/>
      <c r="C43" s="666"/>
      <c r="D43" s="667"/>
      <c r="E43" s="675">
        <v>0</v>
      </c>
      <c r="F43" s="223">
        <f>E43*12</f>
        <v>0</v>
      </c>
      <c r="G43" s="225">
        <f t="shared" si="4"/>
        <v>0</v>
      </c>
    </row>
    <row r="44" spans="1:7" ht="21" customHeight="1">
      <c r="A44" s="663" t="str">
        <f>'08月統合家計簿'!A44</f>
        <v>年内の出金予定項目明細を記してください</v>
      </c>
      <c r="B44" s="666"/>
      <c r="C44" s="666"/>
      <c r="D44" s="667"/>
      <c r="E44" s="676">
        <v>0</v>
      </c>
      <c r="F44" s="223">
        <f t="shared" si="3"/>
        <v>0</v>
      </c>
      <c r="G44" s="225">
        <f t="shared" si="4"/>
        <v>0</v>
      </c>
    </row>
    <row r="45" spans="1:7" ht="21" customHeight="1">
      <c r="A45" s="663" t="str">
        <f>'08月統合家計簿'!A45</f>
        <v>年内の出金予定項目明細を記してください</v>
      </c>
      <c r="B45" s="666"/>
      <c r="C45" s="666"/>
      <c r="D45" s="667"/>
      <c r="E45" s="676">
        <v>0</v>
      </c>
      <c r="F45" s="223">
        <f t="shared" si="3"/>
        <v>0</v>
      </c>
      <c r="G45" s="225">
        <f t="shared" si="4"/>
        <v>0</v>
      </c>
    </row>
    <row r="46" spans="1:7" ht="21" customHeight="1">
      <c r="A46" s="663" t="str">
        <f>'08月統合家計簿'!A46</f>
        <v>年内の出金予定項目明細を記してください</v>
      </c>
      <c r="B46" s="666"/>
      <c r="C46" s="666"/>
      <c r="D46" s="666"/>
      <c r="E46" s="677">
        <v>0</v>
      </c>
      <c r="F46" s="223">
        <f t="shared" si="3"/>
        <v>0</v>
      </c>
      <c r="G46" s="225">
        <f t="shared" si="4"/>
        <v>0</v>
      </c>
    </row>
    <row r="47" spans="1:7" ht="21" customHeight="1">
      <c r="A47" s="663" t="str">
        <f>'08月統合家計簿'!A47</f>
        <v>年内の出金予定項目明細を記してください</v>
      </c>
      <c r="B47" s="666"/>
      <c r="C47" s="666"/>
      <c r="D47" s="666"/>
      <c r="E47" s="678">
        <v>0</v>
      </c>
      <c r="F47" s="223">
        <f t="shared" si="3"/>
        <v>0</v>
      </c>
      <c r="G47" s="225">
        <f t="shared" si="4"/>
        <v>0</v>
      </c>
    </row>
    <row r="48" spans="1:7" ht="21" customHeight="1">
      <c r="A48" s="663" t="str">
        <f>'08月統合家計簿'!A48</f>
        <v>年内の出金予定項目明細を記してください</v>
      </c>
      <c r="B48" s="666"/>
      <c r="C48" s="666"/>
      <c r="D48" s="666"/>
      <c r="E48" s="678">
        <v>0</v>
      </c>
      <c r="F48" s="223">
        <f t="shared" si="3"/>
        <v>0</v>
      </c>
      <c r="G48" s="225">
        <f t="shared" si="4"/>
        <v>0</v>
      </c>
    </row>
    <row r="49" spans="1:7" ht="21" customHeight="1">
      <c r="A49" s="663" t="str">
        <f>'08月統合家計簿'!A49</f>
        <v>年内の出金予定項目明細を記してください</v>
      </c>
      <c r="B49" s="666"/>
      <c r="C49" s="666"/>
      <c r="D49" s="666"/>
      <c r="E49" s="677">
        <v>0</v>
      </c>
      <c r="F49" s="223">
        <f t="shared" si="3"/>
        <v>0</v>
      </c>
      <c r="G49" s="225">
        <f t="shared" si="4"/>
        <v>0</v>
      </c>
    </row>
    <row r="50" spans="1:7" ht="21" customHeight="1">
      <c r="A50" s="663" t="str">
        <f>'08月統合家計簿'!A50</f>
        <v>年内の出金予定項目明細を記してください</v>
      </c>
      <c r="B50" s="666"/>
      <c r="C50" s="666"/>
      <c r="D50" s="666"/>
      <c r="E50" s="678">
        <v>0</v>
      </c>
      <c r="F50" s="223">
        <f t="shared" si="3"/>
        <v>0</v>
      </c>
      <c r="G50" s="225">
        <f t="shared" si="4"/>
        <v>0</v>
      </c>
    </row>
    <row r="51" spans="1:7" ht="21" customHeight="1">
      <c r="A51" s="663" t="str">
        <f>'08月統合家計簿'!A51</f>
        <v>年内の出金予定項目明細を記してください</v>
      </c>
      <c r="B51" s="666"/>
      <c r="C51" s="666"/>
      <c r="D51" s="666"/>
      <c r="E51" s="678">
        <v>0</v>
      </c>
      <c r="F51" s="223">
        <f t="shared" si="3"/>
        <v>0</v>
      </c>
      <c r="G51" s="225">
        <f t="shared" si="4"/>
        <v>0</v>
      </c>
    </row>
    <row r="52" spans="1:7" ht="21" customHeight="1">
      <c r="A52" s="663" t="str">
        <f>'08月統合家計簿'!A52</f>
        <v>年内の出金予定項目明細を記してください</v>
      </c>
      <c r="B52" s="666"/>
      <c r="C52" s="666"/>
      <c r="D52" s="666"/>
      <c r="E52" s="678">
        <v>0</v>
      </c>
      <c r="F52" s="223">
        <f t="shared" si="3"/>
        <v>0</v>
      </c>
      <c r="G52" s="225">
        <f t="shared" si="4"/>
        <v>0</v>
      </c>
    </row>
    <row r="53" spans="1:7" ht="21" customHeight="1">
      <c r="A53" s="663" t="str">
        <f>'08月統合家計簿'!A53</f>
        <v>年内の出金予定項目明細を記してください</v>
      </c>
      <c r="B53" s="666"/>
      <c r="C53" s="666"/>
      <c r="D53" s="666"/>
      <c r="E53" s="678">
        <v>0</v>
      </c>
      <c r="F53" s="223">
        <f t="shared" si="3"/>
        <v>0</v>
      </c>
      <c r="G53" s="225">
        <f t="shared" si="4"/>
        <v>0</v>
      </c>
    </row>
    <row r="54" spans="1:7" ht="21" customHeight="1">
      <c r="A54" s="663" t="str">
        <f>'08月統合家計簿'!A54</f>
        <v>年内の出金予定項目明細を記してください</v>
      </c>
      <c r="B54" s="666"/>
      <c r="C54" s="666"/>
      <c r="D54" s="667"/>
      <c r="E54" s="677">
        <v>0</v>
      </c>
      <c r="F54" s="223">
        <f t="shared" si="3"/>
        <v>0</v>
      </c>
      <c r="G54" s="225">
        <f t="shared" si="4"/>
        <v>0</v>
      </c>
    </row>
    <row r="55" spans="1:7" ht="21" customHeight="1">
      <c r="A55" s="663" t="str">
        <f>'08月統合家計簿'!A55</f>
        <v>年内の出金予定項目明細を記してください</v>
      </c>
      <c r="B55" s="666"/>
      <c r="C55" s="666"/>
      <c r="D55" s="667"/>
      <c r="E55" s="678">
        <v>0</v>
      </c>
      <c r="F55" s="223">
        <f t="shared" si="3"/>
        <v>0</v>
      </c>
      <c r="G55" s="225">
        <f t="shared" si="4"/>
        <v>0</v>
      </c>
    </row>
    <row r="56" spans="1:7" ht="21" customHeight="1">
      <c r="A56" s="663" t="str">
        <f>'08月統合家計簿'!A56</f>
        <v>年内の出金予定項目明細を記してください</v>
      </c>
      <c r="B56" s="666"/>
      <c r="C56" s="666"/>
      <c r="D56" s="667"/>
      <c r="E56" s="677">
        <v>0</v>
      </c>
      <c r="F56" s="223">
        <f t="shared" si="3"/>
        <v>0</v>
      </c>
      <c r="G56" s="225">
        <f t="shared" si="4"/>
        <v>0</v>
      </c>
    </row>
    <row r="57" spans="1:7" ht="21" customHeight="1" thickBot="1">
      <c r="A57" s="663" t="str">
        <f>'08月統合家計簿'!A57</f>
        <v>年内の出金予定項目明細を記してください</v>
      </c>
      <c r="B57" s="679"/>
      <c r="C57" s="679"/>
      <c r="D57" s="680"/>
      <c r="E57" s="681">
        <v>0</v>
      </c>
      <c r="F57" s="227">
        <f t="shared" si="3"/>
        <v>0</v>
      </c>
      <c r="G57" s="293">
        <f t="shared" si="4"/>
        <v>0</v>
      </c>
    </row>
    <row r="58" spans="1:7" ht="42" customHeight="1" thickBot="1">
      <c r="A58" s="213"/>
      <c r="B58" s="198"/>
      <c r="C58" s="198"/>
      <c r="D58" s="202" t="s">
        <v>69</v>
      </c>
      <c r="E58" s="221">
        <f>SUM(E38:E57)</f>
        <v>0</v>
      </c>
      <c r="F58" s="221">
        <f>SUM(F38:F57)</f>
        <v>0</v>
      </c>
      <c r="G58" s="226">
        <f>SUM(G38:G57)</f>
        <v>0</v>
      </c>
    </row>
    <row r="59" spans="1:7" ht="39.75" customHeight="1">
      <c r="A59" s="193"/>
      <c r="B59" s="1"/>
      <c r="C59" s="1"/>
      <c r="D59" s="1"/>
      <c r="E59" s="1"/>
      <c r="F59" s="207" t="s">
        <v>75</v>
      </c>
      <c r="G59" s="229">
        <f>G34-G58</f>
        <v>0</v>
      </c>
    </row>
    <row r="60" spans="1:7" ht="18" customHeight="1">
      <c r="A60" s="194"/>
      <c r="B60" s="1"/>
      <c r="C60" s="1"/>
      <c r="D60" s="1"/>
      <c r="E60" s="200"/>
      <c r="F60" s="1"/>
      <c r="G60" s="219" t="s">
        <v>188</v>
      </c>
    </row>
    <row r="61" spans="1:7" ht="18" customHeight="1">
      <c r="A61" s="194"/>
      <c r="B61" s="1"/>
      <c r="C61" s="1"/>
      <c r="D61" s="1"/>
      <c r="E61" s="200"/>
      <c r="F61" s="219"/>
      <c r="G61" s="2"/>
    </row>
  </sheetData>
  <sheetProtection sheet="1" objects="1" scenarios="1"/>
  <mergeCells count="7">
    <mergeCell ref="A37:D37"/>
    <mergeCell ref="A1:G1"/>
    <mergeCell ref="A2:G2"/>
    <mergeCell ref="A20:G20"/>
    <mergeCell ref="A6:B6"/>
    <mergeCell ref="A23:F23"/>
    <mergeCell ref="A22:D22"/>
  </mergeCells>
  <printOptions/>
  <pageMargins left="0.7" right="0.7" top="0.75" bottom="0.75" header="0.3" footer="0.3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7EEE5"/>
  </sheetPr>
  <dimension ref="A1:AD57"/>
  <sheetViews>
    <sheetView zoomScalePageLayoutView="0" workbookViewId="0" topLeftCell="A1">
      <pane xSplit="1" ySplit="4" topLeftCell="B5" activePane="bottomRight" state="frozen"/>
      <selection pane="topLeft" activeCell="B55" sqref="B55"/>
      <selection pane="topRight" activeCell="B55" sqref="B55"/>
      <selection pane="bottomLeft" activeCell="B55" sqref="B55"/>
      <selection pane="bottomRight" activeCell="A1" sqref="A1:L1"/>
    </sheetView>
  </sheetViews>
  <sheetFormatPr defaultColWidth="9.140625" defaultRowHeight="15"/>
  <cols>
    <col min="1" max="1" width="15.57421875" style="11" customWidth="1"/>
    <col min="2" max="3" width="13.140625" style="11" customWidth="1"/>
    <col min="4" max="4" width="35.57421875" style="11" customWidth="1"/>
    <col min="5" max="5" width="9.57421875" style="11" customWidth="1"/>
    <col min="6" max="6" width="13.140625" style="11" customWidth="1"/>
    <col min="7" max="7" width="35.57421875" style="11" customWidth="1"/>
    <col min="8" max="8" width="9.57421875" style="10" customWidth="1"/>
    <col min="9" max="9" width="13.140625" style="11" customWidth="1"/>
    <col min="10" max="10" width="35.57421875" style="11" customWidth="1"/>
    <col min="11" max="11" width="9.57421875" style="11" customWidth="1"/>
    <col min="12" max="12" width="16.57421875" style="122" bestFit="1" customWidth="1"/>
    <col min="13" max="13" width="13.7109375" style="14" customWidth="1"/>
    <col min="14" max="14" width="14.28125" style="15" bestFit="1" customWidth="1"/>
    <col min="15" max="15" width="10.8515625" style="16" bestFit="1" customWidth="1"/>
    <col min="16" max="16" width="9.00390625" style="11" customWidth="1"/>
    <col min="17" max="17" width="10.28125" style="17" bestFit="1" customWidth="1"/>
    <col min="18" max="18" width="14.421875" style="18" customWidth="1"/>
    <col min="19" max="19" width="10.57421875" style="19" bestFit="1" customWidth="1"/>
    <col min="20" max="20" width="9.140625" style="20" bestFit="1" customWidth="1"/>
    <col min="21" max="21" width="9.00390625" style="21" customWidth="1"/>
    <col min="22" max="22" width="16.421875" style="18" customWidth="1"/>
    <col min="23" max="23" width="11.421875" style="20" bestFit="1" customWidth="1"/>
    <col min="24" max="24" width="12.140625" style="22" customWidth="1"/>
    <col min="25" max="25" width="12.57421875" style="23" customWidth="1"/>
    <col min="26" max="26" width="10.421875" style="24" bestFit="1" customWidth="1"/>
    <col min="27" max="27" width="9.140625" style="25" bestFit="1" customWidth="1"/>
    <col min="28" max="28" width="5.140625" style="123" customWidth="1"/>
    <col min="29" max="29" width="10.00390625" style="17" customWidth="1"/>
    <col min="30" max="30" width="12.28125" style="17" customWidth="1"/>
    <col min="31" max="31" width="12.28125" style="11" customWidth="1"/>
    <col min="32" max="16384" width="9.00390625" style="11" customWidth="1"/>
  </cols>
  <sheetData>
    <row r="1" spans="1:28" ht="63" customHeight="1">
      <c r="A1" s="1301" t="s">
        <v>245</v>
      </c>
      <c r="B1" s="1301"/>
      <c r="C1" s="1301"/>
      <c r="D1" s="1301"/>
      <c r="E1" s="1301"/>
      <c r="F1" s="1301"/>
      <c r="G1" s="1301"/>
      <c r="H1" s="1301"/>
      <c r="I1" s="1301"/>
      <c r="J1" s="1301"/>
      <c r="K1" s="1301"/>
      <c r="L1" s="1301"/>
      <c r="AB1" s="31"/>
    </row>
    <row r="2" spans="1:28" ht="21" customHeight="1">
      <c r="A2" s="1302" t="s">
        <v>10</v>
      </c>
      <c r="B2" s="1302"/>
      <c r="C2" s="1302"/>
      <c r="D2" s="1302"/>
      <c r="E2" s="1302"/>
      <c r="F2" s="1302"/>
      <c r="G2" s="1302"/>
      <c r="H2" s="1302"/>
      <c r="I2" s="1302"/>
      <c r="J2" s="1302"/>
      <c r="K2" s="1302"/>
      <c r="L2" s="1302"/>
      <c r="AB2" s="31"/>
    </row>
    <row r="3" spans="1:28" ht="21" customHeight="1" thickBot="1">
      <c r="A3" s="9" t="s">
        <v>130</v>
      </c>
      <c r="C3" s="32" t="s">
        <v>11</v>
      </c>
      <c r="D3" s="33"/>
      <c r="E3" s="33"/>
      <c r="F3" s="34"/>
      <c r="G3" s="33"/>
      <c r="H3" s="33"/>
      <c r="I3" s="35"/>
      <c r="J3" s="12" t="s">
        <v>6</v>
      </c>
      <c r="K3" s="13" t="s">
        <v>7</v>
      </c>
      <c r="L3" s="36">
        <f ca="1">NOW()</f>
        <v>44276.03434050926</v>
      </c>
      <c r="AB3" s="17"/>
    </row>
    <row r="4" spans="1:28" ht="52.5" customHeight="1" thickBot="1" thickTop="1">
      <c r="A4" s="37" t="s">
        <v>12</v>
      </c>
      <c r="B4" s="38" t="s">
        <v>13</v>
      </c>
      <c r="C4" s="39" t="s">
        <v>14</v>
      </c>
      <c r="D4" s="40" t="s">
        <v>15</v>
      </c>
      <c r="E4" s="41" t="s">
        <v>16</v>
      </c>
      <c r="F4" s="42" t="s">
        <v>17</v>
      </c>
      <c r="G4" s="43" t="s">
        <v>18</v>
      </c>
      <c r="H4" s="44" t="s">
        <v>19</v>
      </c>
      <c r="I4" s="45" t="s">
        <v>20</v>
      </c>
      <c r="J4" s="46" t="s">
        <v>21</v>
      </c>
      <c r="K4" s="47" t="s">
        <v>22</v>
      </c>
      <c r="L4" s="48" t="s">
        <v>23</v>
      </c>
      <c r="M4" s="49"/>
      <c r="N4" s="50"/>
      <c r="O4" s="51"/>
      <c r="Q4" s="52"/>
      <c r="R4" s="49"/>
      <c r="S4" s="53"/>
      <c r="T4" s="54"/>
      <c r="U4" s="55"/>
      <c r="AB4" s="17"/>
    </row>
    <row r="5" spans="1:28" ht="19.5" thickTop="1">
      <c r="A5" s="56" t="str">
        <f>'09月統合家計簿'!A7</f>
        <v>○○銀行　１</v>
      </c>
      <c r="B5" s="182">
        <f>'08月銀行口座入出金表'!L5</f>
        <v>0</v>
      </c>
      <c r="C5" s="57">
        <f>'09月カード利用明細表'!B14</f>
        <v>0</v>
      </c>
      <c r="D5" s="888" t="s">
        <v>50</v>
      </c>
      <c r="E5" s="629"/>
      <c r="F5" s="645"/>
      <c r="G5" s="660"/>
      <c r="H5" s="651"/>
      <c r="I5" s="661"/>
      <c r="J5" s="660"/>
      <c r="K5" s="662"/>
      <c r="L5" s="58">
        <f>B5-SUM(C5:C7)+SUM(F5:F9)-SUM(I5:I9)</f>
        <v>0</v>
      </c>
      <c r="M5" s="49"/>
      <c r="N5" s="59"/>
      <c r="O5" s="51"/>
      <c r="Q5" s="52"/>
      <c r="R5" s="49"/>
      <c r="S5" s="53"/>
      <c r="T5" s="54"/>
      <c r="U5" s="55"/>
      <c r="AB5" s="17"/>
    </row>
    <row r="6" spans="1:28" ht="18.75">
      <c r="A6" s="60" t="s">
        <v>24</v>
      </c>
      <c r="B6" s="61"/>
      <c r="C6" s="654"/>
      <c r="D6" s="628"/>
      <c r="E6" s="655"/>
      <c r="F6" s="630"/>
      <c r="G6" s="656"/>
      <c r="H6" s="632"/>
      <c r="I6" s="633"/>
      <c r="J6" s="631"/>
      <c r="K6" s="634"/>
      <c r="L6" s="62"/>
      <c r="M6" s="49"/>
      <c r="N6" s="50"/>
      <c r="O6" s="51"/>
      <c r="Q6" s="52"/>
      <c r="R6" s="49"/>
      <c r="S6" s="53"/>
      <c r="T6" s="54"/>
      <c r="U6" s="55"/>
      <c r="AB6" s="17"/>
    </row>
    <row r="7" spans="1:28" ht="18.75">
      <c r="A7" s="63">
        <f>SUM(C5:C7)</f>
        <v>0</v>
      </c>
      <c r="B7" s="61"/>
      <c r="C7" s="627"/>
      <c r="D7" s="628"/>
      <c r="E7" s="629"/>
      <c r="F7" s="630"/>
      <c r="G7" s="631"/>
      <c r="H7" s="632"/>
      <c r="I7" s="633"/>
      <c r="J7" s="631"/>
      <c r="K7" s="634"/>
      <c r="L7" s="62"/>
      <c r="M7" s="49"/>
      <c r="N7" s="50"/>
      <c r="O7" s="51"/>
      <c r="Q7" s="52"/>
      <c r="R7" s="49"/>
      <c r="S7" s="53"/>
      <c r="T7" s="54"/>
      <c r="U7" s="55"/>
      <c r="AB7" s="17"/>
    </row>
    <row r="8" spans="1:28" ht="18.75">
      <c r="A8" s="64" t="s">
        <v>25</v>
      </c>
      <c r="B8" s="61"/>
      <c r="C8" s="627"/>
      <c r="D8" s="650"/>
      <c r="E8" s="629"/>
      <c r="F8" s="630"/>
      <c r="G8" s="631"/>
      <c r="H8" s="632"/>
      <c r="I8" s="633"/>
      <c r="J8" s="631"/>
      <c r="K8" s="634"/>
      <c r="L8" s="62"/>
      <c r="M8" s="49"/>
      <c r="N8" s="50"/>
      <c r="O8" s="51"/>
      <c r="Q8" s="52"/>
      <c r="R8" s="49"/>
      <c r="S8" s="53"/>
      <c r="T8" s="54"/>
      <c r="U8" s="55"/>
      <c r="AB8" s="17"/>
    </row>
    <row r="9" spans="1:28" ht="19.5" thickBot="1">
      <c r="A9" s="65">
        <f>B5-SUM(C5:C9)</f>
        <v>0</v>
      </c>
      <c r="B9" s="66"/>
      <c r="C9" s="657"/>
      <c r="D9" s="658"/>
      <c r="E9" s="659"/>
      <c r="F9" s="638"/>
      <c r="G9" s="639"/>
      <c r="H9" s="640"/>
      <c r="I9" s="641"/>
      <c r="J9" s="639"/>
      <c r="K9" s="642"/>
      <c r="L9" s="67"/>
      <c r="M9" s="49"/>
      <c r="N9" s="50"/>
      <c r="O9" s="51"/>
      <c r="Q9" s="52"/>
      <c r="R9" s="49"/>
      <c r="S9" s="53"/>
      <c r="T9" s="54"/>
      <c r="U9" s="55"/>
      <c r="AB9" s="17"/>
    </row>
    <row r="10" spans="1:28" ht="18.75">
      <c r="A10" s="68" t="str">
        <f>'09月統合家計簿'!A8</f>
        <v>○○銀行　２</v>
      </c>
      <c r="B10" s="220">
        <f>'08月銀行口座入出金表'!L10</f>
        <v>0</v>
      </c>
      <c r="C10" s="69">
        <f>'09月カード利用明細表'!B26</f>
        <v>0</v>
      </c>
      <c r="D10" s="643" t="s">
        <v>51</v>
      </c>
      <c r="E10" s="644"/>
      <c r="F10" s="645"/>
      <c r="G10" s="646"/>
      <c r="H10" s="632"/>
      <c r="I10" s="647"/>
      <c r="J10" s="646"/>
      <c r="K10" s="648"/>
      <c r="L10" s="58">
        <f>B10-SUM(C10:C14)+SUM(F10:F14)-SUM(I10:I14)</f>
        <v>0</v>
      </c>
      <c r="M10" s="49"/>
      <c r="N10" s="50"/>
      <c r="O10" s="51"/>
      <c r="Q10" s="52"/>
      <c r="R10" s="49"/>
      <c r="S10" s="53"/>
      <c r="T10" s="54"/>
      <c r="U10" s="55"/>
      <c r="AB10" s="17"/>
    </row>
    <row r="11" spans="1:28" ht="18.75">
      <c r="A11" s="60" t="s">
        <v>24</v>
      </c>
      <c r="B11" s="61"/>
      <c r="C11" s="627"/>
      <c r="D11" s="628"/>
      <c r="E11" s="629"/>
      <c r="F11" s="630"/>
      <c r="G11" s="631"/>
      <c r="H11" s="632"/>
      <c r="I11" s="633"/>
      <c r="J11" s="631"/>
      <c r="K11" s="634"/>
      <c r="L11" s="62"/>
      <c r="M11" s="49"/>
      <c r="N11" s="50"/>
      <c r="O11" s="51"/>
      <c r="Q11" s="52"/>
      <c r="R11" s="49"/>
      <c r="S11" s="53"/>
      <c r="T11" s="54"/>
      <c r="U11" s="55"/>
      <c r="AB11" s="17"/>
    </row>
    <row r="12" spans="1:28" ht="18.75">
      <c r="A12" s="63">
        <f>SUM(C10:C14)</f>
        <v>0</v>
      </c>
      <c r="B12" s="61"/>
      <c r="C12" s="627"/>
      <c r="D12" s="628"/>
      <c r="E12" s="629"/>
      <c r="F12" s="630"/>
      <c r="G12" s="631"/>
      <c r="H12" s="632"/>
      <c r="I12" s="633"/>
      <c r="J12" s="631"/>
      <c r="K12" s="634"/>
      <c r="L12" s="62"/>
      <c r="M12" s="49"/>
      <c r="N12" s="50"/>
      <c r="O12" s="51"/>
      <c r="Q12" s="52"/>
      <c r="R12" s="49"/>
      <c r="S12" s="53"/>
      <c r="T12" s="54"/>
      <c r="U12" s="55"/>
      <c r="AB12" s="17"/>
    </row>
    <row r="13" spans="1:28" ht="18.75">
      <c r="A13" s="64" t="s">
        <v>25</v>
      </c>
      <c r="B13" s="61"/>
      <c r="C13" s="627"/>
      <c r="D13" s="650"/>
      <c r="E13" s="629"/>
      <c r="F13" s="630"/>
      <c r="G13" s="631"/>
      <c r="H13" s="632"/>
      <c r="I13" s="633"/>
      <c r="J13" s="631"/>
      <c r="K13" s="634"/>
      <c r="L13" s="62"/>
      <c r="M13" s="49"/>
      <c r="N13" s="50"/>
      <c r="O13" s="51"/>
      <c r="Q13" s="52"/>
      <c r="R13" s="49"/>
      <c r="S13" s="53"/>
      <c r="T13" s="54"/>
      <c r="U13" s="55"/>
      <c r="AB13" s="17"/>
    </row>
    <row r="14" spans="1:28" ht="19.5" thickBot="1">
      <c r="A14" s="65">
        <f>B10-SUM(C10:C14)</f>
        <v>0</v>
      </c>
      <c r="B14" s="66"/>
      <c r="C14" s="635"/>
      <c r="D14" s="653"/>
      <c r="E14" s="637"/>
      <c r="F14" s="638"/>
      <c r="G14" s="639"/>
      <c r="H14" s="640"/>
      <c r="I14" s="641"/>
      <c r="J14" s="639"/>
      <c r="K14" s="642"/>
      <c r="L14" s="67"/>
      <c r="M14" s="49"/>
      <c r="N14" s="50"/>
      <c r="O14" s="51"/>
      <c r="Q14" s="52"/>
      <c r="R14" s="49"/>
      <c r="S14" s="53"/>
      <c r="T14" s="54"/>
      <c r="U14" s="55"/>
      <c r="AB14" s="17"/>
    </row>
    <row r="15" spans="1:28" ht="18.75">
      <c r="A15" s="68" t="str">
        <f>'09月統合家計簿'!A9</f>
        <v>○○銀行　３</v>
      </c>
      <c r="B15" s="220">
        <f>'08月銀行口座入出金表'!L15</f>
        <v>0</v>
      </c>
      <c r="C15" s="69">
        <f>'09月カード利用明細表'!B38</f>
        <v>0</v>
      </c>
      <c r="D15" s="643" t="s">
        <v>52</v>
      </c>
      <c r="E15" s="644"/>
      <c r="F15" s="645"/>
      <c r="G15" s="646"/>
      <c r="H15" s="632"/>
      <c r="I15" s="647"/>
      <c r="J15" s="646"/>
      <c r="K15" s="648"/>
      <c r="L15" s="58">
        <f>B15-SUM(C15:C19)+SUM(F15:F19)-SUM(I15:I19)</f>
        <v>0</v>
      </c>
      <c r="M15" s="49"/>
      <c r="N15" s="50"/>
      <c r="O15" s="51"/>
      <c r="Q15" s="52"/>
      <c r="R15" s="49"/>
      <c r="S15" s="53"/>
      <c r="T15" s="54"/>
      <c r="U15" s="55"/>
      <c r="AB15" s="17"/>
    </row>
    <row r="16" spans="1:28" ht="18.75">
      <c r="A16" s="60" t="s">
        <v>24</v>
      </c>
      <c r="B16" s="61"/>
      <c r="C16" s="627"/>
      <c r="D16" s="628"/>
      <c r="E16" s="629"/>
      <c r="F16" s="630"/>
      <c r="G16" s="631"/>
      <c r="H16" s="632"/>
      <c r="I16" s="633"/>
      <c r="J16" s="631"/>
      <c r="K16" s="634"/>
      <c r="L16" s="62"/>
      <c r="M16" s="49"/>
      <c r="N16" s="50"/>
      <c r="O16" s="51"/>
      <c r="Q16" s="52"/>
      <c r="R16" s="49"/>
      <c r="S16" s="53"/>
      <c r="T16" s="54"/>
      <c r="U16" s="55"/>
      <c r="AB16" s="17"/>
    </row>
    <row r="17" spans="1:27" s="17" customFormat="1" ht="18.75">
      <c r="A17" s="63">
        <f>SUM(C15:C19)</f>
        <v>0</v>
      </c>
      <c r="B17" s="61"/>
      <c r="C17" s="627"/>
      <c r="D17" s="650"/>
      <c r="E17" s="629"/>
      <c r="F17" s="630"/>
      <c r="G17" s="631"/>
      <c r="H17" s="632"/>
      <c r="I17" s="633"/>
      <c r="J17" s="631"/>
      <c r="K17" s="634"/>
      <c r="L17" s="62"/>
      <c r="M17" s="49"/>
      <c r="N17" s="50"/>
      <c r="O17" s="51"/>
      <c r="P17" s="11"/>
      <c r="Q17" s="52"/>
      <c r="R17" s="49"/>
      <c r="S17" s="53"/>
      <c r="T17" s="54"/>
      <c r="U17" s="55"/>
      <c r="V17" s="18"/>
      <c r="W17" s="20"/>
      <c r="X17" s="22"/>
      <c r="Y17" s="23"/>
      <c r="Z17" s="24"/>
      <c r="AA17" s="25"/>
    </row>
    <row r="18" spans="1:27" s="17" customFormat="1" ht="18.75">
      <c r="A18" s="64" t="s">
        <v>25</v>
      </c>
      <c r="B18" s="61"/>
      <c r="C18" s="627"/>
      <c r="D18" s="650"/>
      <c r="E18" s="629"/>
      <c r="F18" s="630"/>
      <c r="G18" s="631"/>
      <c r="H18" s="632"/>
      <c r="I18" s="633"/>
      <c r="J18" s="631"/>
      <c r="K18" s="634"/>
      <c r="L18" s="62"/>
      <c r="M18" s="49"/>
      <c r="N18" s="50"/>
      <c r="O18" s="51"/>
      <c r="P18" s="11"/>
      <c r="Q18" s="52"/>
      <c r="R18" s="49"/>
      <c r="S18" s="53"/>
      <c r="T18" s="54"/>
      <c r="U18" s="55"/>
      <c r="V18" s="18"/>
      <c r="W18" s="20"/>
      <c r="X18" s="22"/>
      <c r="Y18" s="23"/>
      <c r="Z18" s="24"/>
      <c r="AA18" s="25"/>
    </row>
    <row r="19" spans="1:27" s="17" customFormat="1" ht="19.5" thickBot="1">
      <c r="A19" s="65">
        <f>B15-SUM(C15:C19)</f>
        <v>0</v>
      </c>
      <c r="B19" s="66"/>
      <c r="C19" s="635"/>
      <c r="D19" s="650"/>
      <c r="E19" s="637"/>
      <c r="F19" s="638"/>
      <c r="G19" s="639"/>
      <c r="H19" s="640"/>
      <c r="I19" s="641"/>
      <c r="J19" s="639"/>
      <c r="K19" s="642"/>
      <c r="L19" s="67"/>
      <c r="M19" s="49"/>
      <c r="N19" s="50"/>
      <c r="O19" s="51"/>
      <c r="P19" s="11"/>
      <c r="Q19" s="52"/>
      <c r="R19" s="49"/>
      <c r="S19" s="53"/>
      <c r="T19" s="54"/>
      <c r="U19" s="55"/>
      <c r="V19" s="18"/>
      <c r="W19" s="20"/>
      <c r="X19" s="22"/>
      <c r="Y19" s="23"/>
      <c r="Z19" s="24"/>
      <c r="AA19" s="25"/>
    </row>
    <row r="20" spans="1:27" s="17" customFormat="1" ht="18.75">
      <c r="A20" s="68" t="str">
        <f>'09月統合家計簿'!A10</f>
        <v>○○銀行　４</v>
      </c>
      <c r="B20" s="220">
        <f>'08月銀行口座入出金表'!L20</f>
        <v>0</v>
      </c>
      <c r="C20" s="69">
        <f>'09月カード利用明細表'!B50</f>
        <v>0</v>
      </c>
      <c r="D20" s="643" t="s">
        <v>53</v>
      </c>
      <c r="E20" s="644"/>
      <c r="F20" s="645"/>
      <c r="G20" s="646"/>
      <c r="H20" s="632"/>
      <c r="I20" s="647"/>
      <c r="J20" s="646"/>
      <c r="K20" s="648"/>
      <c r="L20" s="58">
        <f>B20-SUM(C20:C24)+SUM(F20:F24)-SUM(I20:I24)</f>
        <v>0</v>
      </c>
      <c r="M20" s="49"/>
      <c r="N20" s="50"/>
      <c r="O20" s="51"/>
      <c r="P20" s="11"/>
      <c r="Q20" s="52"/>
      <c r="R20" s="49"/>
      <c r="S20" s="53"/>
      <c r="T20" s="54"/>
      <c r="U20" s="55"/>
      <c r="V20" s="18"/>
      <c r="W20" s="20"/>
      <c r="X20" s="22"/>
      <c r="Y20" s="23"/>
      <c r="Z20" s="24"/>
      <c r="AA20" s="25"/>
    </row>
    <row r="21" spans="1:27" s="17" customFormat="1" ht="18.75">
      <c r="A21" s="60" t="s">
        <v>24</v>
      </c>
      <c r="B21" s="61"/>
      <c r="C21" s="627"/>
      <c r="D21" s="628"/>
      <c r="E21" s="629"/>
      <c r="F21" s="630"/>
      <c r="G21" s="631"/>
      <c r="H21" s="632"/>
      <c r="I21" s="633"/>
      <c r="J21" s="631"/>
      <c r="K21" s="634"/>
      <c r="L21" s="62"/>
      <c r="M21" s="49"/>
      <c r="N21" s="50"/>
      <c r="O21" s="51"/>
      <c r="P21" s="11"/>
      <c r="Q21" s="52"/>
      <c r="R21" s="49"/>
      <c r="S21" s="53"/>
      <c r="T21" s="54"/>
      <c r="U21" s="55"/>
      <c r="V21" s="18"/>
      <c r="W21" s="20"/>
      <c r="X21" s="22"/>
      <c r="Y21" s="23"/>
      <c r="Z21" s="24"/>
      <c r="AA21" s="25"/>
    </row>
    <row r="22" spans="1:27" s="17" customFormat="1" ht="18.75">
      <c r="A22" s="63">
        <f>SUM(C20:C24)</f>
        <v>0</v>
      </c>
      <c r="B22" s="61"/>
      <c r="C22" s="627"/>
      <c r="D22" s="628"/>
      <c r="E22" s="629"/>
      <c r="F22" s="630"/>
      <c r="G22" s="631"/>
      <c r="H22" s="632"/>
      <c r="I22" s="633"/>
      <c r="J22" s="631"/>
      <c r="K22" s="634"/>
      <c r="L22" s="62"/>
      <c r="M22" s="49"/>
      <c r="N22" s="50"/>
      <c r="O22" s="51"/>
      <c r="P22" s="11"/>
      <c r="Q22" s="52"/>
      <c r="R22" s="49"/>
      <c r="S22" s="53"/>
      <c r="T22" s="54"/>
      <c r="U22" s="55"/>
      <c r="V22" s="18"/>
      <c r="W22" s="20"/>
      <c r="X22" s="22"/>
      <c r="Y22" s="23"/>
      <c r="Z22" s="24"/>
      <c r="AA22" s="25"/>
    </row>
    <row r="23" spans="1:27" s="17" customFormat="1" ht="18.75">
      <c r="A23" s="64" t="s">
        <v>25</v>
      </c>
      <c r="B23" s="61"/>
      <c r="C23" s="627"/>
      <c r="D23" s="628"/>
      <c r="E23" s="629"/>
      <c r="F23" s="630"/>
      <c r="G23" s="631"/>
      <c r="H23" s="632"/>
      <c r="I23" s="633"/>
      <c r="J23" s="631"/>
      <c r="K23" s="634"/>
      <c r="L23" s="62"/>
      <c r="M23" s="49"/>
      <c r="N23" s="50"/>
      <c r="O23" s="51"/>
      <c r="P23" s="11"/>
      <c r="Q23" s="52"/>
      <c r="R23" s="49"/>
      <c r="S23" s="53"/>
      <c r="T23" s="54"/>
      <c r="U23" s="55"/>
      <c r="V23" s="18"/>
      <c r="W23" s="20"/>
      <c r="X23" s="22"/>
      <c r="Y23" s="23"/>
      <c r="Z23" s="24"/>
      <c r="AA23" s="25"/>
    </row>
    <row r="24" spans="1:27" s="17" customFormat="1" ht="19.5" thickBot="1">
      <c r="A24" s="65">
        <f>B20-SUM(C20:C24)</f>
        <v>0</v>
      </c>
      <c r="B24" s="66"/>
      <c r="C24" s="635"/>
      <c r="D24" s="636"/>
      <c r="E24" s="637"/>
      <c r="F24" s="638"/>
      <c r="G24" s="639"/>
      <c r="H24" s="640"/>
      <c r="I24" s="641"/>
      <c r="J24" s="639"/>
      <c r="K24" s="642"/>
      <c r="L24" s="67"/>
      <c r="M24" s="49"/>
      <c r="N24" s="50"/>
      <c r="O24" s="51"/>
      <c r="P24" s="11"/>
      <c r="Q24" s="52"/>
      <c r="R24" s="49"/>
      <c r="S24" s="53"/>
      <c r="T24" s="54"/>
      <c r="U24" s="55"/>
      <c r="V24" s="18"/>
      <c r="W24" s="20"/>
      <c r="X24" s="22"/>
      <c r="Y24" s="23"/>
      <c r="Z24" s="24"/>
      <c r="AA24" s="25"/>
    </row>
    <row r="25" spans="1:27" s="17" customFormat="1" ht="18.75">
      <c r="A25" s="68" t="str">
        <f>'09月統合家計簿'!A11</f>
        <v>○○銀行　５</v>
      </c>
      <c r="B25" s="220">
        <f>'08月銀行口座入出金表'!L25</f>
        <v>0</v>
      </c>
      <c r="C25" s="69">
        <f>'09月カード利用明細表'!B62</f>
        <v>0</v>
      </c>
      <c r="D25" s="643" t="s">
        <v>54</v>
      </c>
      <c r="E25" s="644"/>
      <c r="F25" s="645"/>
      <c r="G25" s="646"/>
      <c r="H25" s="632"/>
      <c r="I25" s="647"/>
      <c r="J25" s="646"/>
      <c r="K25" s="648"/>
      <c r="L25" s="58">
        <f>B25-SUM(C25:C29)+SUM(F25:F29)-SUM(I25:I29)</f>
        <v>0</v>
      </c>
      <c r="M25" s="49"/>
      <c r="N25" s="50"/>
      <c r="O25" s="51"/>
      <c r="P25" s="11"/>
      <c r="Q25" s="52"/>
      <c r="R25" s="49"/>
      <c r="S25" s="53"/>
      <c r="T25" s="54"/>
      <c r="U25" s="55"/>
      <c r="V25" s="18"/>
      <c r="W25" s="20"/>
      <c r="X25" s="22"/>
      <c r="Y25" s="23"/>
      <c r="Z25" s="24"/>
      <c r="AA25" s="25"/>
    </row>
    <row r="26" spans="1:27" s="17" customFormat="1" ht="18.75">
      <c r="A26" s="60" t="s">
        <v>24</v>
      </c>
      <c r="B26" s="61"/>
      <c r="C26" s="627"/>
      <c r="D26" s="628"/>
      <c r="E26" s="629"/>
      <c r="F26" s="630"/>
      <c r="G26" s="631"/>
      <c r="H26" s="632"/>
      <c r="I26" s="633"/>
      <c r="J26" s="631"/>
      <c r="K26" s="634"/>
      <c r="L26" s="62"/>
      <c r="M26" s="49"/>
      <c r="N26" s="50"/>
      <c r="O26" s="51"/>
      <c r="P26" s="11"/>
      <c r="Q26" s="52"/>
      <c r="R26" s="49"/>
      <c r="S26" s="53"/>
      <c r="T26" s="54"/>
      <c r="U26" s="55"/>
      <c r="V26" s="18"/>
      <c r="W26" s="20"/>
      <c r="X26" s="22"/>
      <c r="Y26" s="23"/>
      <c r="Z26" s="24"/>
      <c r="AA26" s="25"/>
    </row>
    <row r="27" spans="1:27" s="17" customFormat="1" ht="18.75">
      <c r="A27" s="63">
        <f>SUM(C25:C29)</f>
        <v>0</v>
      </c>
      <c r="B27" s="61"/>
      <c r="C27" s="627"/>
      <c r="D27" s="628"/>
      <c r="E27" s="629"/>
      <c r="F27" s="630"/>
      <c r="G27" s="631"/>
      <c r="H27" s="632"/>
      <c r="I27" s="633"/>
      <c r="J27" s="631"/>
      <c r="K27" s="634"/>
      <c r="L27" s="62"/>
      <c r="M27" s="49"/>
      <c r="N27" s="50"/>
      <c r="O27" s="51"/>
      <c r="P27" s="11"/>
      <c r="Q27" s="52"/>
      <c r="R27" s="49"/>
      <c r="S27" s="53"/>
      <c r="T27" s="54"/>
      <c r="U27" s="55"/>
      <c r="V27" s="18"/>
      <c r="W27" s="20"/>
      <c r="X27" s="22"/>
      <c r="Y27" s="23"/>
      <c r="Z27" s="24"/>
      <c r="AA27" s="25"/>
    </row>
    <row r="28" spans="1:27" s="17" customFormat="1" ht="18.75">
      <c r="A28" s="64" t="s">
        <v>25</v>
      </c>
      <c r="B28" s="61"/>
      <c r="C28" s="627"/>
      <c r="D28" s="628"/>
      <c r="E28" s="629"/>
      <c r="F28" s="630"/>
      <c r="G28" s="631"/>
      <c r="H28" s="632"/>
      <c r="I28" s="633"/>
      <c r="J28" s="631"/>
      <c r="K28" s="634"/>
      <c r="L28" s="62"/>
      <c r="M28" s="49"/>
      <c r="N28" s="50"/>
      <c r="O28" s="51"/>
      <c r="P28" s="11"/>
      <c r="Q28" s="52"/>
      <c r="R28" s="49"/>
      <c r="S28" s="53"/>
      <c r="T28" s="54"/>
      <c r="U28" s="55"/>
      <c r="V28" s="18"/>
      <c r="W28" s="20"/>
      <c r="X28" s="22"/>
      <c r="Y28" s="23"/>
      <c r="Z28" s="24"/>
      <c r="AA28" s="25"/>
    </row>
    <row r="29" spans="1:27" s="17" customFormat="1" ht="19.5" thickBot="1">
      <c r="A29" s="65">
        <f>B25-SUM(C25:C29)</f>
        <v>0</v>
      </c>
      <c r="B29" s="66"/>
      <c r="C29" s="635"/>
      <c r="D29" s="636"/>
      <c r="E29" s="637"/>
      <c r="F29" s="638"/>
      <c r="G29" s="639"/>
      <c r="H29" s="640"/>
      <c r="I29" s="641"/>
      <c r="J29" s="639"/>
      <c r="K29" s="642"/>
      <c r="L29" s="67"/>
      <c r="M29" s="49"/>
      <c r="N29" s="50"/>
      <c r="O29" s="51"/>
      <c r="P29" s="11"/>
      <c r="Q29" s="52"/>
      <c r="R29" s="49"/>
      <c r="S29" s="53"/>
      <c r="T29" s="54"/>
      <c r="U29" s="55"/>
      <c r="V29" s="18"/>
      <c r="W29" s="20"/>
      <c r="X29" s="22"/>
      <c r="Y29" s="23"/>
      <c r="Z29" s="24"/>
      <c r="AA29" s="25"/>
    </row>
    <row r="30" spans="1:27" s="17" customFormat="1" ht="18.75">
      <c r="A30" s="68" t="str">
        <f>'09月統合家計簿'!A12</f>
        <v>○○銀行　６</v>
      </c>
      <c r="B30" s="220">
        <f>'08月銀行口座入出金表'!L30</f>
        <v>0</v>
      </c>
      <c r="C30" s="69">
        <f>'09月カード利用明細表'!B74</f>
        <v>0</v>
      </c>
      <c r="D30" s="643" t="s">
        <v>55</v>
      </c>
      <c r="E30" s="644"/>
      <c r="F30" s="645"/>
      <c r="G30" s="646"/>
      <c r="H30" s="651"/>
      <c r="I30" s="647"/>
      <c r="J30" s="646"/>
      <c r="K30" s="648"/>
      <c r="L30" s="58">
        <f>B30-SUM(C30:C34)+SUM(F30:F34)-SUM(I30:I34)</f>
        <v>0</v>
      </c>
      <c r="M30" s="49"/>
      <c r="N30" s="50"/>
      <c r="O30" s="51"/>
      <c r="P30" s="11"/>
      <c r="Q30" s="52"/>
      <c r="R30" s="49"/>
      <c r="S30" s="53"/>
      <c r="T30" s="54"/>
      <c r="U30" s="55"/>
      <c r="V30" s="18"/>
      <c r="W30" s="20"/>
      <c r="X30" s="22"/>
      <c r="Y30" s="23"/>
      <c r="Z30" s="24"/>
      <c r="AA30" s="25"/>
    </row>
    <row r="31" spans="1:27" s="17" customFormat="1" ht="18.75">
      <c r="A31" s="60" t="s">
        <v>24</v>
      </c>
      <c r="B31" s="61"/>
      <c r="C31" s="627"/>
      <c r="D31" s="652"/>
      <c r="E31" s="629"/>
      <c r="F31" s="630"/>
      <c r="G31" s="631"/>
      <c r="H31" s="632"/>
      <c r="I31" s="633"/>
      <c r="J31" s="631"/>
      <c r="K31" s="634"/>
      <c r="L31" s="62"/>
      <c r="M31" s="49"/>
      <c r="N31" s="50"/>
      <c r="O31" s="51"/>
      <c r="P31" s="11"/>
      <c r="Q31" s="52"/>
      <c r="R31" s="49"/>
      <c r="S31" s="53"/>
      <c r="T31" s="54"/>
      <c r="U31" s="55"/>
      <c r="V31" s="18"/>
      <c r="W31" s="20"/>
      <c r="X31" s="22"/>
      <c r="Y31" s="23"/>
      <c r="Z31" s="24"/>
      <c r="AA31" s="25"/>
    </row>
    <row r="32" spans="1:27" s="17" customFormat="1" ht="18.75">
      <c r="A32" s="63">
        <f>SUM(C30:C34)</f>
        <v>0</v>
      </c>
      <c r="B32" s="61"/>
      <c r="C32" s="627"/>
      <c r="D32" s="628"/>
      <c r="E32" s="629"/>
      <c r="F32" s="630"/>
      <c r="G32" s="631"/>
      <c r="H32" s="632"/>
      <c r="I32" s="633"/>
      <c r="J32" s="631"/>
      <c r="K32" s="634"/>
      <c r="L32" s="62"/>
      <c r="M32" s="49"/>
      <c r="N32" s="50"/>
      <c r="O32" s="51"/>
      <c r="P32" s="11"/>
      <c r="Q32" s="52"/>
      <c r="R32" s="49"/>
      <c r="S32" s="53"/>
      <c r="T32" s="54"/>
      <c r="U32" s="55"/>
      <c r="V32" s="18"/>
      <c r="W32" s="20"/>
      <c r="X32" s="22"/>
      <c r="Y32" s="23"/>
      <c r="Z32" s="24"/>
      <c r="AA32" s="25"/>
    </row>
    <row r="33" spans="1:27" s="17" customFormat="1" ht="18.75">
      <c r="A33" s="64" t="s">
        <v>25</v>
      </c>
      <c r="B33" s="61"/>
      <c r="C33" s="627"/>
      <c r="D33" s="650"/>
      <c r="E33" s="629"/>
      <c r="F33" s="630"/>
      <c r="G33" s="631"/>
      <c r="H33" s="632"/>
      <c r="I33" s="633"/>
      <c r="J33" s="631"/>
      <c r="K33" s="634"/>
      <c r="L33" s="62"/>
      <c r="M33" s="49"/>
      <c r="N33" s="50"/>
      <c r="O33" s="51"/>
      <c r="P33" s="11"/>
      <c r="Q33" s="52"/>
      <c r="R33" s="49"/>
      <c r="S33" s="53"/>
      <c r="T33" s="54"/>
      <c r="U33" s="55"/>
      <c r="V33" s="18"/>
      <c r="W33" s="20"/>
      <c r="X33" s="22"/>
      <c r="Y33" s="23"/>
      <c r="Z33" s="24"/>
      <c r="AA33" s="25"/>
    </row>
    <row r="34" spans="1:27" s="17" customFormat="1" ht="19.5" thickBot="1">
      <c r="A34" s="65">
        <f>B30-SUM(C30:C34)</f>
        <v>0</v>
      </c>
      <c r="B34" s="66"/>
      <c r="C34" s="635"/>
      <c r="D34" s="650"/>
      <c r="E34" s="637"/>
      <c r="F34" s="638"/>
      <c r="G34" s="639"/>
      <c r="H34" s="640"/>
      <c r="I34" s="641"/>
      <c r="J34" s="639"/>
      <c r="K34" s="642"/>
      <c r="L34" s="67"/>
      <c r="M34" s="49"/>
      <c r="N34" s="50"/>
      <c r="O34" s="51"/>
      <c r="P34" s="11"/>
      <c r="Q34" s="52"/>
      <c r="R34" s="49"/>
      <c r="S34" s="53"/>
      <c r="T34" s="54"/>
      <c r="U34" s="55"/>
      <c r="V34" s="18"/>
      <c r="W34" s="20"/>
      <c r="X34" s="22"/>
      <c r="Y34" s="23"/>
      <c r="Z34" s="24"/>
      <c r="AA34" s="25"/>
    </row>
    <row r="35" spans="1:27" s="17" customFormat="1" ht="18.75">
      <c r="A35" s="68" t="str">
        <f>'09月統合家計簿'!A13</f>
        <v>○○銀行　７</v>
      </c>
      <c r="B35" s="220">
        <f>'08月銀行口座入出金表'!L35</f>
        <v>0</v>
      </c>
      <c r="C35" s="69">
        <f>'09月カード利用明細表'!B86</f>
        <v>0</v>
      </c>
      <c r="D35" s="643" t="s">
        <v>56</v>
      </c>
      <c r="E35" s="644"/>
      <c r="F35" s="645"/>
      <c r="G35" s="646"/>
      <c r="H35" s="651"/>
      <c r="I35" s="647"/>
      <c r="J35" s="646"/>
      <c r="K35" s="648"/>
      <c r="L35" s="58">
        <f>B35-SUM(C35:C39)+SUM(F35:F39)-SUM(I35:I39)</f>
        <v>0</v>
      </c>
      <c r="M35" s="49"/>
      <c r="N35" s="50"/>
      <c r="O35" s="51"/>
      <c r="P35" s="11"/>
      <c r="Q35" s="52"/>
      <c r="R35" s="49"/>
      <c r="S35" s="53"/>
      <c r="T35" s="54"/>
      <c r="U35" s="55"/>
      <c r="V35" s="18"/>
      <c r="W35" s="20"/>
      <c r="X35" s="22"/>
      <c r="Y35" s="23"/>
      <c r="Z35" s="24"/>
      <c r="AA35" s="25"/>
    </row>
    <row r="36" spans="1:27" s="17" customFormat="1" ht="18.75">
      <c r="A36" s="60" t="s">
        <v>24</v>
      </c>
      <c r="B36" s="61"/>
      <c r="C36" s="627"/>
      <c r="D36" s="649"/>
      <c r="E36" s="629"/>
      <c r="F36" s="630"/>
      <c r="G36" s="631"/>
      <c r="H36" s="632"/>
      <c r="I36" s="633"/>
      <c r="J36" s="631"/>
      <c r="K36" s="634"/>
      <c r="L36" s="62"/>
      <c r="M36" s="49"/>
      <c r="N36" s="50"/>
      <c r="O36" s="51"/>
      <c r="P36" s="11"/>
      <c r="Q36" s="52"/>
      <c r="R36" s="49"/>
      <c r="S36" s="53"/>
      <c r="T36" s="54"/>
      <c r="U36" s="55"/>
      <c r="V36" s="18"/>
      <c r="W36" s="20"/>
      <c r="X36" s="22"/>
      <c r="Y36" s="23"/>
      <c r="Z36" s="24"/>
      <c r="AA36" s="25"/>
    </row>
    <row r="37" spans="1:27" s="17" customFormat="1" ht="18.75">
      <c r="A37" s="63">
        <f>SUM(C35:C39)</f>
        <v>0</v>
      </c>
      <c r="B37" s="61"/>
      <c r="C37" s="627"/>
      <c r="D37" s="628"/>
      <c r="E37" s="629"/>
      <c r="F37" s="630"/>
      <c r="G37" s="631"/>
      <c r="H37" s="632"/>
      <c r="I37" s="633"/>
      <c r="J37" s="631"/>
      <c r="K37" s="634"/>
      <c r="L37" s="62"/>
      <c r="M37" s="49"/>
      <c r="N37" s="50"/>
      <c r="O37" s="51"/>
      <c r="P37" s="11"/>
      <c r="Q37" s="52"/>
      <c r="R37" s="49"/>
      <c r="S37" s="53"/>
      <c r="T37" s="54"/>
      <c r="U37" s="55"/>
      <c r="V37" s="18"/>
      <c r="W37" s="20"/>
      <c r="X37" s="22"/>
      <c r="Y37" s="23"/>
      <c r="Z37" s="24"/>
      <c r="AA37" s="25"/>
    </row>
    <row r="38" spans="1:27" s="17" customFormat="1" ht="18.75">
      <c r="A38" s="64" t="s">
        <v>25</v>
      </c>
      <c r="B38" s="61"/>
      <c r="C38" s="627"/>
      <c r="D38" s="650"/>
      <c r="E38" s="629"/>
      <c r="F38" s="630"/>
      <c r="G38" s="631"/>
      <c r="H38" s="632"/>
      <c r="I38" s="633"/>
      <c r="J38" s="631"/>
      <c r="K38" s="634"/>
      <c r="L38" s="62"/>
      <c r="M38" s="49"/>
      <c r="N38" s="50"/>
      <c r="O38" s="51"/>
      <c r="P38" s="11"/>
      <c r="Q38" s="52"/>
      <c r="R38" s="49"/>
      <c r="S38" s="53"/>
      <c r="T38" s="54"/>
      <c r="U38" s="55"/>
      <c r="V38" s="18"/>
      <c r="W38" s="20"/>
      <c r="X38" s="22"/>
      <c r="Y38" s="23"/>
      <c r="Z38" s="24"/>
      <c r="AA38" s="25"/>
    </row>
    <row r="39" spans="1:27" s="17" customFormat="1" ht="19.5" thickBot="1">
      <c r="A39" s="65">
        <f>B35-SUM(C35:C39)</f>
        <v>0</v>
      </c>
      <c r="B39" s="66"/>
      <c r="C39" s="635"/>
      <c r="D39" s="650"/>
      <c r="E39" s="637"/>
      <c r="F39" s="638"/>
      <c r="G39" s="639"/>
      <c r="H39" s="640"/>
      <c r="I39" s="641"/>
      <c r="J39" s="639"/>
      <c r="K39" s="642"/>
      <c r="L39" s="67"/>
      <c r="M39" s="49"/>
      <c r="N39" s="50"/>
      <c r="O39" s="51"/>
      <c r="P39" s="11"/>
      <c r="Q39" s="52"/>
      <c r="R39" s="49"/>
      <c r="S39" s="53"/>
      <c r="T39" s="54"/>
      <c r="U39" s="55"/>
      <c r="V39" s="18"/>
      <c r="W39" s="20"/>
      <c r="X39" s="22"/>
      <c r="Y39" s="23"/>
      <c r="Z39" s="24"/>
      <c r="AA39" s="25"/>
    </row>
    <row r="40" spans="1:27" s="17" customFormat="1" ht="18.75">
      <c r="A40" s="68" t="str">
        <f>'09月統合家計簿'!A14</f>
        <v>○○銀行　８</v>
      </c>
      <c r="B40" s="220">
        <f>'08月銀行口座入出金表'!L40</f>
        <v>0</v>
      </c>
      <c r="C40" s="69">
        <f>'09月カード利用明細表'!B98</f>
        <v>0</v>
      </c>
      <c r="D40" s="643" t="s">
        <v>223</v>
      </c>
      <c r="E40" s="644"/>
      <c r="F40" s="645"/>
      <c r="G40" s="646"/>
      <c r="H40" s="632"/>
      <c r="I40" s="647"/>
      <c r="J40" s="646"/>
      <c r="K40" s="648"/>
      <c r="L40" s="58">
        <f>B40-SUM(C40:C44)+SUM(F40:F44)-SUM(I40:I44)</f>
        <v>0</v>
      </c>
      <c r="M40" s="49"/>
      <c r="N40" s="50"/>
      <c r="O40" s="51"/>
      <c r="P40" s="11"/>
      <c r="Q40" s="52"/>
      <c r="R40" s="49"/>
      <c r="S40" s="53"/>
      <c r="T40" s="54"/>
      <c r="U40" s="55"/>
      <c r="V40" s="18"/>
      <c r="W40" s="20"/>
      <c r="X40" s="22"/>
      <c r="Y40" s="23"/>
      <c r="Z40" s="24"/>
      <c r="AA40" s="25"/>
    </row>
    <row r="41" spans="1:27" s="17" customFormat="1" ht="18.75">
      <c r="A41" s="60" t="s">
        <v>24</v>
      </c>
      <c r="B41" s="61"/>
      <c r="C41" s="627"/>
      <c r="D41" s="649"/>
      <c r="E41" s="629"/>
      <c r="F41" s="630"/>
      <c r="G41" s="631"/>
      <c r="H41" s="632"/>
      <c r="I41" s="633"/>
      <c r="J41" s="631"/>
      <c r="K41" s="634"/>
      <c r="L41" s="62"/>
      <c r="M41" s="49"/>
      <c r="N41" s="50"/>
      <c r="O41" s="51"/>
      <c r="P41" s="11"/>
      <c r="Q41" s="52"/>
      <c r="R41" s="49"/>
      <c r="S41" s="53"/>
      <c r="T41" s="54"/>
      <c r="U41" s="55"/>
      <c r="V41" s="18"/>
      <c r="W41" s="20"/>
      <c r="X41" s="22"/>
      <c r="Y41" s="23"/>
      <c r="Z41" s="24"/>
      <c r="AA41" s="25"/>
    </row>
    <row r="42" spans="1:27" s="17" customFormat="1" ht="18.75">
      <c r="A42" s="63">
        <f>SUM(C40:C44)</f>
        <v>0</v>
      </c>
      <c r="B42" s="61"/>
      <c r="C42" s="627"/>
      <c r="D42" s="628"/>
      <c r="E42" s="629"/>
      <c r="F42" s="630"/>
      <c r="G42" s="631"/>
      <c r="H42" s="632"/>
      <c r="I42" s="633"/>
      <c r="J42" s="631"/>
      <c r="K42" s="634"/>
      <c r="L42" s="62"/>
      <c r="M42" s="49"/>
      <c r="N42" s="50"/>
      <c r="O42" s="51"/>
      <c r="P42" s="11"/>
      <c r="Q42" s="52"/>
      <c r="R42" s="49"/>
      <c r="S42" s="53"/>
      <c r="T42" s="54"/>
      <c r="U42" s="55"/>
      <c r="V42" s="18"/>
      <c r="W42" s="20"/>
      <c r="X42" s="22"/>
      <c r="Y42" s="23"/>
      <c r="Z42" s="24"/>
      <c r="AA42" s="25"/>
    </row>
    <row r="43" spans="1:27" s="17" customFormat="1" ht="18.75">
      <c r="A43" s="64" t="s">
        <v>25</v>
      </c>
      <c r="B43" s="61"/>
      <c r="C43" s="627"/>
      <c r="D43" s="650"/>
      <c r="E43" s="629"/>
      <c r="F43" s="630"/>
      <c r="G43" s="631"/>
      <c r="H43" s="632"/>
      <c r="I43" s="633"/>
      <c r="J43" s="631"/>
      <c r="K43" s="634"/>
      <c r="L43" s="62"/>
      <c r="M43" s="49"/>
      <c r="N43" s="50"/>
      <c r="O43" s="51"/>
      <c r="P43" s="11"/>
      <c r="Q43" s="52"/>
      <c r="R43" s="49"/>
      <c r="S43" s="53"/>
      <c r="T43" s="54"/>
      <c r="U43" s="55"/>
      <c r="V43" s="18"/>
      <c r="W43" s="20"/>
      <c r="X43" s="22"/>
      <c r="Y43" s="23"/>
      <c r="Z43" s="24"/>
      <c r="AA43" s="25"/>
    </row>
    <row r="44" spans="1:27" s="17" customFormat="1" ht="19.5" thickBot="1">
      <c r="A44" s="65">
        <f>B40-SUM(C40:C44)</f>
        <v>0</v>
      </c>
      <c r="B44" s="66"/>
      <c r="C44" s="635"/>
      <c r="D44" s="650"/>
      <c r="E44" s="637"/>
      <c r="F44" s="638"/>
      <c r="G44" s="639"/>
      <c r="H44" s="640"/>
      <c r="I44" s="641"/>
      <c r="J44" s="639"/>
      <c r="K44" s="642"/>
      <c r="L44" s="67"/>
      <c r="M44" s="49"/>
      <c r="N44" s="50"/>
      <c r="O44" s="51"/>
      <c r="P44" s="11"/>
      <c r="Q44" s="52"/>
      <c r="R44" s="49"/>
      <c r="S44" s="53"/>
      <c r="T44" s="54"/>
      <c r="U44" s="55"/>
      <c r="V44" s="18"/>
      <c r="W44" s="20"/>
      <c r="X44" s="22"/>
      <c r="Y44" s="23"/>
      <c r="Z44" s="24"/>
      <c r="AA44" s="25"/>
    </row>
    <row r="45" spans="1:27" s="17" customFormat="1" ht="18.75">
      <c r="A45" s="68" t="str">
        <f>'09月統合家計簿'!A15</f>
        <v>○○銀行　９</v>
      </c>
      <c r="B45" s="220">
        <f>'08月銀行口座入出金表'!L45</f>
        <v>0</v>
      </c>
      <c r="C45" s="69">
        <f>'09月カード利用明細表'!B110</f>
        <v>0</v>
      </c>
      <c r="D45" s="643" t="s">
        <v>224</v>
      </c>
      <c r="E45" s="644"/>
      <c r="F45" s="645"/>
      <c r="G45" s="646"/>
      <c r="H45" s="632"/>
      <c r="I45" s="647"/>
      <c r="J45" s="646"/>
      <c r="K45" s="648"/>
      <c r="L45" s="58">
        <f>B45-SUM(C45:C49)+SUM(F45:F49)-SUM(I45:I49)</f>
        <v>0</v>
      </c>
      <c r="M45" s="49"/>
      <c r="N45" s="50"/>
      <c r="O45" s="51"/>
      <c r="P45" s="11"/>
      <c r="Q45" s="52"/>
      <c r="R45" s="49"/>
      <c r="S45" s="53"/>
      <c r="T45" s="54"/>
      <c r="U45" s="55"/>
      <c r="V45" s="18"/>
      <c r="W45" s="20"/>
      <c r="X45" s="22"/>
      <c r="Y45" s="23"/>
      <c r="Z45" s="24"/>
      <c r="AA45" s="25"/>
    </row>
    <row r="46" spans="1:27" s="17" customFormat="1" ht="18.75">
      <c r="A46" s="60" t="s">
        <v>24</v>
      </c>
      <c r="B46" s="61"/>
      <c r="C46" s="627"/>
      <c r="D46" s="628"/>
      <c r="E46" s="629"/>
      <c r="F46" s="630"/>
      <c r="G46" s="631"/>
      <c r="H46" s="632"/>
      <c r="I46" s="633"/>
      <c r="J46" s="631"/>
      <c r="K46" s="634"/>
      <c r="L46" s="62"/>
      <c r="M46" s="49"/>
      <c r="N46" s="50"/>
      <c r="O46" s="51"/>
      <c r="P46" s="11"/>
      <c r="Q46" s="52"/>
      <c r="R46" s="49"/>
      <c r="S46" s="53"/>
      <c r="T46" s="54"/>
      <c r="U46" s="55"/>
      <c r="V46" s="18"/>
      <c r="W46" s="20"/>
      <c r="X46" s="22"/>
      <c r="Y46" s="23"/>
      <c r="Z46" s="24"/>
      <c r="AA46" s="25"/>
    </row>
    <row r="47" spans="1:27" s="17" customFormat="1" ht="18.75">
      <c r="A47" s="63">
        <f>SUM(C45:C49)</f>
        <v>0</v>
      </c>
      <c r="B47" s="61"/>
      <c r="C47" s="627"/>
      <c r="D47" s="628"/>
      <c r="E47" s="629"/>
      <c r="F47" s="630"/>
      <c r="G47" s="631"/>
      <c r="H47" s="632"/>
      <c r="I47" s="633"/>
      <c r="J47" s="631"/>
      <c r="K47" s="634"/>
      <c r="L47" s="62"/>
      <c r="M47" s="49"/>
      <c r="N47" s="50"/>
      <c r="O47" s="51"/>
      <c r="P47" s="11"/>
      <c r="Q47" s="52"/>
      <c r="R47" s="49"/>
      <c r="S47" s="53"/>
      <c r="T47" s="54"/>
      <c r="U47" s="55"/>
      <c r="V47" s="18"/>
      <c r="W47" s="20"/>
      <c r="X47" s="22"/>
      <c r="Y47" s="23"/>
      <c r="Z47" s="24"/>
      <c r="AA47" s="25"/>
    </row>
    <row r="48" spans="1:27" s="17" customFormat="1" ht="18.75">
      <c r="A48" s="64" t="s">
        <v>25</v>
      </c>
      <c r="B48" s="61"/>
      <c r="C48" s="627"/>
      <c r="D48" s="628"/>
      <c r="E48" s="629"/>
      <c r="F48" s="630"/>
      <c r="G48" s="631"/>
      <c r="H48" s="632"/>
      <c r="I48" s="633"/>
      <c r="J48" s="631"/>
      <c r="K48" s="634"/>
      <c r="L48" s="62"/>
      <c r="M48" s="49"/>
      <c r="N48" s="50"/>
      <c r="O48" s="51"/>
      <c r="P48" s="11"/>
      <c r="Q48" s="52"/>
      <c r="R48" s="49"/>
      <c r="S48" s="53"/>
      <c r="T48" s="54"/>
      <c r="U48" s="55"/>
      <c r="V48" s="18"/>
      <c r="W48" s="20"/>
      <c r="X48" s="22"/>
      <c r="Y48" s="23"/>
      <c r="Z48" s="24"/>
      <c r="AA48" s="25"/>
    </row>
    <row r="49" spans="1:28" ht="19.5" thickBot="1">
      <c r="A49" s="65">
        <f>B45-SUM(C45:C49)</f>
        <v>0</v>
      </c>
      <c r="B49" s="66"/>
      <c r="C49" s="635"/>
      <c r="D49" s="636"/>
      <c r="E49" s="637"/>
      <c r="F49" s="638"/>
      <c r="G49" s="639"/>
      <c r="H49" s="640"/>
      <c r="I49" s="641"/>
      <c r="J49" s="639"/>
      <c r="K49" s="642"/>
      <c r="L49" s="67"/>
      <c r="M49" s="49"/>
      <c r="N49" s="50"/>
      <c r="O49" s="51"/>
      <c r="Q49" s="52"/>
      <c r="R49" s="49"/>
      <c r="S49" s="53"/>
      <c r="T49" s="54"/>
      <c r="U49" s="55"/>
      <c r="AB49" s="17"/>
    </row>
    <row r="50" spans="1:28" ht="18.75">
      <c r="A50" s="68" t="str">
        <f>'09月統合家計簿'!A16</f>
        <v>○○銀行　１０</v>
      </c>
      <c r="B50" s="220">
        <f>'08月銀行口座入出金表'!L50</f>
        <v>0</v>
      </c>
      <c r="C50" s="69">
        <f>'09月カード利用明細表'!B122</f>
        <v>0</v>
      </c>
      <c r="D50" s="643" t="s">
        <v>225</v>
      </c>
      <c r="E50" s="644"/>
      <c r="F50" s="645"/>
      <c r="G50" s="646"/>
      <c r="H50" s="632"/>
      <c r="I50" s="647"/>
      <c r="J50" s="646"/>
      <c r="K50" s="648"/>
      <c r="L50" s="58">
        <f>B50-SUM(C50:C54)+SUM(F50:F54)-SUM(I50:I54)</f>
        <v>0</v>
      </c>
      <c r="M50" s="49"/>
      <c r="N50" s="50"/>
      <c r="O50" s="51"/>
      <c r="Q50" s="52"/>
      <c r="R50" s="49"/>
      <c r="S50" s="53"/>
      <c r="T50" s="54"/>
      <c r="U50" s="55"/>
      <c r="AB50" s="17"/>
    </row>
    <row r="51" spans="1:28" ht="18.75">
      <c r="A51" s="60" t="s">
        <v>24</v>
      </c>
      <c r="B51" s="61"/>
      <c r="C51" s="627"/>
      <c r="D51" s="628"/>
      <c r="E51" s="629"/>
      <c r="F51" s="630"/>
      <c r="G51" s="631"/>
      <c r="H51" s="632"/>
      <c r="I51" s="633"/>
      <c r="J51" s="631"/>
      <c r="K51" s="634"/>
      <c r="L51" s="62"/>
      <c r="M51" s="49"/>
      <c r="N51" s="50"/>
      <c r="O51" s="51"/>
      <c r="Q51" s="52"/>
      <c r="R51" s="49"/>
      <c r="S51" s="53"/>
      <c r="T51" s="54"/>
      <c r="U51" s="55"/>
      <c r="AB51" s="17"/>
    </row>
    <row r="52" spans="1:28" ht="18.75">
      <c r="A52" s="63">
        <f>SUM(C50:C54)</f>
        <v>0</v>
      </c>
      <c r="B52" s="61"/>
      <c r="C52" s="627"/>
      <c r="D52" s="628"/>
      <c r="E52" s="629"/>
      <c r="F52" s="630"/>
      <c r="G52" s="631"/>
      <c r="H52" s="632"/>
      <c r="I52" s="633"/>
      <c r="J52" s="631"/>
      <c r="K52" s="634"/>
      <c r="L52" s="62"/>
      <c r="M52" s="49"/>
      <c r="N52" s="50"/>
      <c r="O52" s="51"/>
      <c r="Q52" s="52"/>
      <c r="R52" s="49"/>
      <c r="S52" s="53"/>
      <c r="T52" s="54"/>
      <c r="U52" s="55"/>
      <c r="AB52" s="17"/>
    </row>
    <row r="53" spans="1:28" ht="18.75">
      <c r="A53" s="64" t="s">
        <v>25</v>
      </c>
      <c r="B53" s="61"/>
      <c r="C53" s="627"/>
      <c r="D53" s="628"/>
      <c r="E53" s="629"/>
      <c r="F53" s="630"/>
      <c r="G53" s="631"/>
      <c r="H53" s="632"/>
      <c r="I53" s="633"/>
      <c r="J53" s="631"/>
      <c r="K53" s="634"/>
      <c r="L53" s="62"/>
      <c r="M53" s="49"/>
      <c r="N53" s="50"/>
      <c r="O53" s="51"/>
      <c r="Q53" s="52"/>
      <c r="R53" s="49"/>
      <c r="S53" s="53"/>
      <c r="T53" s="54"/>
      <c r="U53" s="55"/>
      <c r="AB53" s="17"/>
    </row>
    <row r="54" spans="1:28" ht="19.5" thickBot="1">
      <c r="A54" s="65">
        <f>B50-SUM(C50:C54)</f>
        <v>0</v>
      </c>
      <c r="B54" s="66"/>
      <c r="C54" s="635"/>
      <c r="D54" s="636"/>
      <c r="E54" s="637"/>
      <c r="F54" s="638"/>
      <c r="G54" s="639"/>
      <c r="H54" s="640"/>
      <c r="I54" s="641"/>
      <c r="J54" s="639"/>
      <c r="K54" s="642"/>
      <c r="L54" s="67"/>
      <c r="M54" s="49"/>
      <c r="N54" s="50"/>
      <c r="O54" s="51"/>
      <c r="Q54" s="52"/>
      <c r="R54" s="49"/>
      <c r="S54" s="53"/>
      <c r="T54" s="54"/>
      <c r="U54" s="55"/>
      <c r="AB54" s="17"/>
    </row>
    <row r="55" spans="1:30" s="79" customFormat="1" ht="24" customHeight="1" thickBot="1">
      <c r="A55" s="70" t="s">
        <v>26</v>
      </c>
      <c r="B55" s="183">
        <f>'08月現金入出金表'!G37</f>
        <v>0</v>
      </c>
      <c r="C55" s="71"/>
      <c r="D55" s="72"/>
      <c r="E55" s="73"/>
      <c r="F55" s="74"/>
      <c r="G55" s="75"/>
      <c r="H55" s="76"/>
      <c r="I55" s="74"/>
      <c r="J55" s="75" t="s">
        <v>27</v>
      </c>
      <c r="K55" s="76"/>
      <c r="L55" s="77">
        <f>'09月現金収支表'!G37</f>
        <v>0</v>
      </c>
      <c r="M55" s="49"/>
      <c r="N55" s="50"/>
      <c r="O55" s="78"/>
      <c r="Q55" s="80"/>
      <c r="R55" s="49"/>
      <c r="S55" s="53"/>
      <c r="T55" s="81"/>
      <c r="U55" s="82"/>
      <c r="V55" s="83"/>
      <c r="W55" s="84"/>
      <c r="X55" s="85"/>
      <c r="Y55" s="86"/>
      <c r="Z55" s="87"/>
      <c r="AA55" s="88"/>
      <c r="AB55" s="89"/>
      <c r="AC55" s="89"/>
      <c r="AD55" s="89"/>
    </row>
    <row r="56" spans="1:30" s="105" customFormat="1" ht="39" customHeight="1" thickBot="1">
      <c r="A56" s="90" t="s">
        <v>28</v>
      </c>
      <c r="B56" s="91">
        <f>SUM(B5:B55)</f>
        <v>0</v>
      </c>
      <c r="C56" s="92">
        <f>SUM(C5:C55)</f>
        <v>0</v>
      </c>
      <c r="D56" s="93"/>
      <c r="E56" s="94"/>
      <c r="F56" s="95"/>
      <c r="G56" s="96"/>
      <c r="H56" s="97"/>
      <c r="I56" s="98"/>
      <c r="J56" s="99"/>
      <c r="K56" s="100"/>
      <c r="L56" s="101">
        <f>SUM(L5:L55)</f>
        <v>0</v>
      </c>
      <c r="M56" s="102"/>
      <c r="N56" s="103"/>
      <c r="O56" s="104"/>
      <c r="Q56" s="106"/>
      <c r="R56" s="102"/>
      <c r="S56" s="107"/>
      <c r="T56" s="108"/>
      <c r="U56" s="109"/>
      <c r="V56" s="110"/>
      <c r="W56" s="111"/>
      <c r="X56" s="112"/>
      <c r="Y56" s="113"/>
      <c r="Z56" s="114"/>
      <c r="AA56" s="115"/>
      <c r="AB56" s="116"/>
      <c r="AC56" s="116"/>
      <c r="AD56" s="116"/>
    </row>
    <row r="57" spans="2:28" ht="22.5" customHeight="1" thickTop="1">
      <c r="B57" s="117"/>
      <c r="F57" s="118"/>
      <c r="G57" s="119"/>
      <c r="H57" s="120"/>
      <c r="J57" s="32"/>
      <c r="L57" s="121"/>
      <c r="M57" s="49"/>
      <c r="N57" s="50"/>
      <c r="O57" s="51"/>
      <c r="Q57" s="52"/>
      <c r="R57" s="49"/>
      <c r="S57" s="53"/>
      <c r="T57" s="54"/>
      <c r="U57" s="55"/>
      <c r="AB57" s="17"/>
    </row>
  </sheetData>
  <sheetProtection sheet="1" objects="1" scenarios="1"/>
  <mergeCells count="2">
    <mergeCell ref="A1:L1"/>
    <mergeCell ref="A2:L2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7EEE5"/>
  </sheetPr>
  <dimension ref="A1:C125"/>
  <sheetViews>
    <sheetView zoomScalePageLayoutView="0" workbookViewId="0" topLeftCell="A1">
      <pane ySplit="3" topLeftCell="A4" activePane="bottomLeft" state="frozen"/>
      <selection pane="topLeft" activeCell="A9" sqref="A9"/>
      <selection pane="bottomLeft" activeCell="A1" sqref="A1:C1"/>
    </sheetView>
  </sheetViews>
  <sheetFormatPr defaultColWidth="9.140625" defaultRowHeight="15"/>
  <cols>
    <col min="1" max="1" width="88.421875" style="124" customWidth="1"/>
    <col min="2" max="2" width="13.8515625" style="135" customWidth="1"/>
    <col min="3" max="3" width="10.8515625" style="136" customWidth="1"/>
    <col min="4" max="16384" width="9.00390625" style="124" customWidth="1"/>
  </cols>
  <sheetData>
    <row r="1" spans="1:3" ht="63" customHeight="1">
      <c r="A1" s="1303" t="s">
        <v>134</v>
      </c>
      <c r="B1" s="1303"/>
      <c r="C1" s="1303"/>
    </row>
    <row r="2" spans="1:3" s="125" customFormat="1" ht="18" customHeight="1">
      <c r="A2" s="1304" t="s">
        <v>10</v>
      </c>
      <c r="B2" s="1304"/>
      <c r="C2" s="1304"/>
    </row>
    <row r="3" spans="1:3" s="125" customFormat="1" ht="18" customHeight="1">
      <c r="A3" s="618"/>
      <c r="B3" s="1305">
        <f ca="1">NOW()</f>
        <v>44276.03434050926</v>
      </c>
      <c r="C3" s="1305"/>
    </row>
    <row r="4" spans="1:3" s="127" customFormat="1" ht="33" customHeight="1">
      <c r="A4" s="953" t="str">
        <f>'03月カード利用明細表'!A4</f>
        <v>〇〇カード１</v>
      </c>
      <c r="B4" s="952" t="str">
        <f>'03月カード利用明細表'!B4</f>
        <v>引落口座：〇〇銀行</v>
      </c>
      <c r="C4" s="950"/>
    </row>
    <row r="5" spans="1:3" s="127" customFormat="1" ht="18" customHeight="1">
      <c r="A5" s="932" t="str">
        <f>'03月カード利用明細表'!A5</f>
        <v>前々月１６日～前月１５日までの使用分 　　今月10日支払</v>
      </c>
      <c r="B5" s="951"/>
      <c r="C5" s="951"/>
    </row>
    <row r="6" spans="1:3" s="131" customFormat="1" ht="21" customHeight="1">
      <c r="A6" s="128" t="s">
        <v>30</v>
      </c>
      <c r="B6" s="129" t="s">
        <v>31</v>
      </c>
      <c r="C6" s="130" t="s">
        <v>32</v>
      </c>
    </row>
    <row r="7" spans="1:3" ht="21" customHeight="1">
      <c r="A7" s="1005"/>
      <c r="B7" s="1006"/>
      <c r="C7" s="1007"/>
    </row>
    <row r="8" spans="1:3" ht="21" customHeight="1">
      <c r="A8" s="1008"/>
      <c r="B8" s="1009"/>
      <c r="C8" s="1010"/>
    </row>
    <row r="9" spans="1:3" ht="21" customHeight="1">
      <c r="A9" s="1008"/>
      <c r="B9" s="1009"/>
      <c r="C9" s="1010"/>
    </row>
    <row r="10" spans="1:3" ht="21" customHeight="1">
      <c r="A10" s="1008"/>
      <c r="B10" s="1009"/>
      <c r="C10" s="1011"/>
    </row>
    <row r="11" spans="1:3" ht="21" customHeight="1">
      <c r="A11" s="1008"/>
      <c r="B11" s="1009"/>
      <c r="C11" s="1011"/>
    </row>
    <row r="12" spans="1:3" ht="21" customHeight="1">
      <c r="A12" s="1008"/>
      <c r="B12" s="1009"/>
      <c r="C12" s="1011"/>
    </row>
    <row r="13" spans="1:3" ht="21" customHeight="1">
      <c r="A13" s="1012"/>
      <c r="B13" s="1013"/>
      <c r="C13" s="1014"/>
    </row>
    <row r="14" spans="1:3" ht="21" customHeight="1">
      <c r="A14" s="132" t="s">
        <v>135</v>
      </c>
      <c r="B14" s="133">
        <f>SUM(B7:B13)</f>
        <v>0</v>
      </c>
      <c r="C14" s="134"/>
    </row>
    <row r="15" ht="16.5" customHeight="1"/>
    <row r="16" spans="1:3" s="127" customFormat="1" ht="33" customHeight="1">
      <c r="A16" s="953" t="str">
        <f>'03月カード利用明細表'!A16</f>
        <v>〇〇カード２</v>
      </c>
      <c r="B16" s="952" t="str">
        <f>'03月カード利用明細表'!B16</f>
        <v>引落口座：〇〇銀行</v>
      </c>
      <c r="C16" s="950"/>
    </row>
    <row r="17" spans="1:3" s="127" customFormat="1" ht="18" customHeight="1">
      <c r="A17" s="932" t="str">
        <f>'03月カード利用明細表'!A17</f>
        <v>前々月１６日～前月１５日までの使用分 　　今月10日支払</v>
      </c>
      <c r="B17" s="951"/>
      <c r="C17" s="951"/>
    </row>
    <row r="18" spans="1:3" s="131" customFormat="1" ht="21" customHeight="1">
      <c r="A18" s="128" t="s">
        <v>30</v>
      </c>
      <c r="B18" s="129" t="s">
        <v>31</v>
      </c>
      <c r="C18" s="130" t="s">
        <v>32</v>
      </c>
    </row>
    <row r="19" spans="1:3" ht="21" customHeight="1">
      <c r="A19" s="1005"/>
      <c r="B19" s="1006"/>
      <c r="C19" s="1007"/>
    </row>
    <row r="20" spans="1:3" ht="21" customHeight="1">
      <c r="A20" s="1008"/>
      <c r="B20" s="1009"/>
      <c r="C20" s="1010"/>
    </row>
    <row r="21" spans="1:3" ht="21" customHeight="1">
      <c r="A21" s="1008"/>
      <c r="B21" s="1009"/>
      <c r="C21" s="1010"/>
    </row>
    <row r="22" spans="1:3" ht="21" customHeight="1">
      <c r="A22" s="1008"/>
      <c r="B22" s="1009"/>
      <c r="C22" s="1011"/>
    </row>
    <row r="23" spans="1:3" ht="21" customHeight="1">
      <c r="A23" s="1008"/>
      <c r="B23" s="1009"/>
      <c r="C23" s="1011"/>
    </row>
    <row r="24" spans="1:3" ht="21" customHeight="1">
      <c r="A24" s="1008"/>
      <c r="B24" s="1009"/>
      <c r="C24" s="1011"/>
    </row>
    <row r="25" spans="1:3" ht="21" customHeight="1">
      <c r="A25" s="1012"/>
      <c r="B25" s="1013"/>
      <c r="C25" s="1014"/>
    </row>
    <row r="26" spans="1:3" ht="21" customHeight="1">
      <c r="A26" s="132" t="s">
        <v>135</v>
      </c>
      <c r="B26" s="133">
        <f>SUM(B19:B25)</f>
        <v>0</v>
      </c>
      <c r="C26" s="134"/>
    </row>
    <row r="27" ht="16.5" customHeight="1"/>
    <row r="28" spans="1:3" s="127" customFormat="1" ht="33" customHeight="1">
      <c r="A28" s="953" t="str">
        <f>'03月カード利用明細表'!A28</f>
        <v>〇〇カード３</v>
      </c>
      <c r="B28" s="952" t="str">
        <f>'03月カード利用明細表'!B28</f>
        <v>引落口座：〇〇銀行</v>
      </c>
      <c r="C28" s="950"/>
    </row>
    <row r="29" spans="1:3" s="127" customFormat="1" ht="18" customHeight="1">
      <c r="A29" s="932" t="str">
        <f>'03月カード利用明細表'!A29</f>
        <v>前々月１６日～前月１５日までの使用分 　　今月10日支払</v>
      </c>
      <c r="B29" s="951"/>
      <c r="C29" s="951"/>
    </row>
    <row r="30" spans="1:3" s="131" customFormat="1" ht="21" customHeight="1">
      <c r="A30" s="128" t="s">
        <v>30</v>
      </c>
      <c r="B30" s="129" t="s">
        <v>31</v>
      </c>
      <c r="C30" s="130" t="s">
        <v>32</v>
      </c>
    </row>
    <row r="31" spans="1:3" ht="21" customHeight="1">
      <c r="A31" s="1005"/>
      <c r="B31" s="1006"/>
      <c r="C31" s="1007"/>
    </row>
    <row r="32" spans="1:3" ht="21" customHeight="1">
      <c r="A32" s="1008"/>
      <c r="B32" s="1009"/>
      <c r="C32" s="1010"/>
    </row>
    <row r="33" spans="1:3" ht="21" customHeight="1">
      <c r="A33" s="1008"/>
      <c r="B33" s="1009"/>
      <c r="C33" s="1010"/>
    </row>
    <row r="34" spans="1:3" ht="21" customHeight="1">
      <c r="A34" s="1008"/>
      <c r="B34" s="1009"/>
      <c r="C34" s="1011"/>
    </row>
    <row r="35" spans="1:3" ht="21" customHeight="1">
      <c r="A35" s="1008"/>
      <c r="B35" s="1009"/>
      <c r="C35" s="1011"/>
    </row>
    <row r="36" spans="1:3" ht="21" customHeight="1">
      <c r="A36" s="1008"/>
      <c r="B36" s="1009"/>
      <c r="C36" s="1011"/>
    </row>
    <row r="37" spans="1:3" ht="21" customHeight="1">
      <c r="A37" s="1012"/>
      <c r="B37" s="1013"/>
      <c r="C37" s="1014"/>
    </row>
    <row r="38" spans="1:3" ht="21" customHeight="1">
      <c r="A38" s="132" t="s">
        <v>135</v>
      </c>
      <c r="B38" s="133">
        <f>SUM(B31:B37)</f>
        <v>0</v>
      </c>
      <c r="C38" s="134"/>
    </row>
    <row r="39" ht="16.5" customHeight="1"/>
    <row r="40" spans="1:3" s="127" customFormat="1" ht="33" customHeight="1">
      <c r="A40" s="953" t="str">
        <f>'03月カード利用明細表'!A40</f>
        <v>〇〇カード４</v>
      </c>
      <c r="B40" s="952" t="str">
        <f>'03月カード利用明細表'!B40</f>
        <v>引落口座：〇〇銀行</v>
      </c>
      <c r="C40" s="950"/>
    </row>
    <row r="41" spans="1:3" s="127" customFormat="1" ht="18" customHeight="1">
      <c r="A41" s="932" t="str">
        <f>'03月カード利用明細表'!A41</f>
        <v>前々月１６日～前月１５日までの使用分 　　今月10日支払</v>
      </c>
      <c r="B41" s="951"/>
      <c r="C41" s="951"/>
    </row>
    <row r="42" spans="1:3" s="131" customFormat="1" ht="21" customHeight="1">
      <c r="A42" s="128" t="s">
        <v>30</v>
      </c>
      <c r="B42" s="129" t="s">
        <v>31</v>
      </c>
      <c r="C42" s="130" t="s">
        <v>32</v>
      </c>
    </row>
    <row r="43" spans="1:3" ht="21" customHeight="1">
      <c r="A43" s="1005"/>
      <c r="B43" s="1006"/>
      <c r="C43" s="1007"/>
    </row>
    <row r="44" spans="1:3" ht="21" customHeight="1">
      <c r="A44" s="1008"/>
      <c r="B44" s="1009"/>
      <c r="C44" s="1010"/>
    </row>
    <row r="45" spans="1:3" ht="21" customHeight="1">
      <c r="A45" s="1008"/>
      <c r="B45" s="1009"/>
      <c r="C45" s="1010"/>
    </row>
    <row r="46" spans="1:3" ht="21" customHeight="1">
      <c r="A46" s="1008"/>
      <c r="B46" s="1009"/>
      <c r="C46" s="1011"/>
    </row>
    <row r="47" spans="1:3" ht="21" customHeight="1">
      <c r="A47" s="1008"/>
      <c r="B47" s="1009"/>
      <c r="C47" s="1011"/>
    </row>
    <row r="48" spans="1:3" ht="21" customHeight="1">
      <c r="A48" s="1008"/>
      <c r="B48" s="1009"/>
      <c r="C48" s="1011"/>
    </row>
    <row r="49" spans="1:3" ht="21" customHeight="1">
      <c r="A49" s="1012"/>
      <c r="B49" s="1013"/>
      <c r="C49" s="1014"/>
    </row>
    <row r="50" spans="1:3" ht="21" customHeight="1">
      <c r="A50" s="132" t="s">
        <v>135</v>
      </c>
      <c r="B50" s="133">
        <f>SUM(B43:B49)</f>
        <v>0</v>
      </c>
      <c r="C50" s="134"/>
    </row>
    <row r="51" ht="16.5" customHeight="1"/>
    <row r="52" spans="1:3" s="127" customFormat="1" ht="33" customHeight="1">
      <c r="A52" s="953" t="str">
        <f>'03月カード利用明細表'!A52</f>
        <v>〇〇カード５</v>
      </c>
      <c r="B52" s="952" t="str">
        <f>'03月カード利用明細表'!B52</f>
        <v>引落口座：〇〇銀行</v>
      </c>
      <c r="C52" s="950"/>
    </row>
    <row r="53" spans="1:3" s="127" customFormat="1" ht="18" customHeight="1">
      <c r="A53" s="932" t="str">
        <f>'03月カード利用明細表'!A53</f>
        <v>前々月１６日～前月１５日までの使用分 　　今月10日支払</v>
      </c>
      <c r="B53" s="951"/>
      <c r="C53" s="951"/>
    </row>
    <row r="54" spans="1:3" s="131" customFormat="1" ht="21" customHeight="1">
      <c r="A54" s="128" t="s">
        <v>30</v>
      </c>
      <c r="B54" s="129" t="s">
        <v>31</v>
      </c>
      <c r="C54" s="130" t="s">
        <v>32</v>
      </c>
    </row>
    <row r="55" spans="1:3" ht="21" customHeight="1">
      <c r="A55" s="1005"/>
      <c r="B55" s="1006"/>
      <c r="C55" s="1007"/>
    </row>
    <row r="56" spans="1:3" ht="21" customHeight="1">
      <c r="A56" s="1008"/>
      <c r="B56" s="1009"/>
      <c r="C56" s="1010"/>
    </row>
    <row r="57" spans="1:3" ht="21" customHeight="1">
      <c r="A57" s="1008"/>
      <c r="B57" s="1009"/>
      <c r="C57" s="1010"/>
    </row>
    <row r="58" spans="1:3" ht="21" customHeight="1">
      <c r="A58" s="1008"/>
      <c r="B58" s="1009"/>
      <c r="C58" s="1011"/>
    </row>
    <row r="59" spans="1:3" ht="21" customHeight="1">
      <c r="A59" s="1008"/>
      <c r="B59" s="1009"/>
      <c r="C59" s="1011"/>
    </row>
    <row r="60" spans="1:3" ht="21" customHeight="1">
      <c r="A60" s="1008"/>
      <c r="B60" s="1009"/>
      <c r="C60" s="1011"/>
    </row>
    <row r="61" spans="1:3" ht="21" customHeight="1">
      <c r="A61" s="1012"/>
      <c r="B61" s="1013"/>
      <c r="C61" s="1014"/>
    </row>
    <row r="62" spans="1:3" ht="21" customHeight="1">
      <c r="A62" s="132" t="s">
        <v>135</v>
      </c>
      <c r="B62" s="133">
        <f>SUM(B55:B61)</f>
        <v>0</v>
      </c>
      <c r="C62" s="134"/>
    </row>
    <row r="63" ht="16.5" customHeight="1"/>
    <row r="64" spans="1:3" s="127" customFormat="1" ht="33" customHeight="1">
      <c r="A64" s="953" t="str">
        <f>'03月カード利用明細表'!A64</f>
        <v>〇〇カード６</v>
      </c>
      <c r="B64" s="952" t="str">
        <f>'03月カード利用明細表'!B64</f>
        <v>引落口座：〇〇銀行</v>
      </c>
      <c r="C64" s="950"/>
    </row>
    <row r="65" spans="1:3" s="127" customFormat="1" ht="18" customHeight="1">
      <c r="A65" s="932" t="str">
        <f>'03月カード利用明細表'!A65</f>
        <v>前々月１６日～前月１５日までの使用分 　　今月10日支払</v>
      </c>
      <c r="B65" s="951"/>
      <c r="C65" s="951"/>
    </row>
    <row r="66" spans="1:3" s="131" customFormat="1" ht="21" customHeight="1">
      <c r="A66" s="128" t="s">
        <v>30</v>
      </c>
      <c r="B66" s="129" t="s">
        <v>31</v>
      </c>
      <c r="C66" s="130" t="s">
        <v>32</v>
      </c>
    </row>
    <row r="67" spans="1:3" ht="21" customHeight="1">
      <c r="A67" s="1005"/>
      <c r="B67" s="1006"/>
      <c r="C67" s="1007"/>
    </row>
    <row r="68" spans="1:3" ht="21" customHeight="1">
      <c r="A68" s="1008"/>
      <c r="B68" s="1009"/>
      <c r="C68" s="1010"/>
    </row>
    <row r="69" spans="1:3" ht="21" customHeight="1">
      <c r="A69" s="1008"/>
      <c r="B69" s="1009"/>
      <c r="C69" s="1010"/>
    </row>
    <row r="70" spans="1:3" ht="21" customHeight="1">
      <c r="A70" s="1008"/>
      <c r="B70" s="1009"/>
      <c r="C70" s="1011"/>
    </row>
    <row r="71" spans="1:3" ht="21" customHeight="1">
      <c r="A71" s="1008"/>
      <c r="B71" s="1009"/>
      <c r="C71" s="1011"/>
    </row>
    <row r="72" spans="1:3" ht="21" customHeight="1">
      <c r="A72" s="1008"/>
      <c r="B72" s="1009"/>
      <c r="C72" s="1011"/>
    </row>
    <row r="73" spans="1:3" ht="21" customHeight="1">
      <c r="A73" s="1012"/>
      <c r="B73" s="1013"/>
      <c r="C73" s="1014"/>
    </row>
    <row r="74" spans="1:3" ht="21" customHeight="1">
      <c r="A74" s="132" t="s">
        <v>135</v>
      </c>
      <c r="B74" s="133">
        <f>SUM(B67:B73)</f>
        <v>0</v>
      </c>
      <c r="C74" s="134"/>
    </row>
    <row r="75" ht="16.5" customHeight="1"/>
    <row r="76" spans="1:3" s="127" customFormat="1" ht="33" customHeight="1">
      <c r="A76" s="953" t="str">
        <f>'03月カード利用明細表'!A76</f>
        <v>〇〇カード７</v>
      </c>
      <c r="B76" s="952" t="str">
        <f>'03月カード利用明細表'!B76</f>
        <v>引落口座：〇〇銀行</v>
      </c>
      <c r="C76" s="950"/>
    </row>
    <row r="77" spans="1:3" s="127" customFormat="1" ht="18" customHeight="1">
      <c r="A77" s="932" t="str">
        <f>'03月カード利用明細表'!A77</f>
        <v>前々月１６日～前月１５日までの使用分 　　今月10日支払</v>
      </c>
      <c r="B77" s="951"/>
      <c r="C77" s="951"/>
    </row>
    <row r="78" spans="1:3" s="131" customFormat="1" ht="21" customHeight="1">
      <c r="A78" s="128" t="s">
        <v>30</v>
      </c>
      <c r="B78" s="129" t="s">
        <v>31</v>
      </c>
      <c r="C78" s="130" t="s">
        <v>32</v>
      </c>
    </row>
    <row r="79" spans="1:3" ht="21" customHeight="1">
      <c r="A79" s="1005"/>
      <c r="B79" s="1006"/>
      <c r="C79" s="1007"/>
    </row>
    <row r="80" spans="1:3" ht="21" customHeight="1">
      <c r="A80" s="1008"/>
      <c r="B80" s="1009"/>
      <c r="C80" s="1010"/>
    </row>
    <row r="81" spans="1:3" ht="21" customHeight="1">
      <c r="A81" s="1008"/>
      <c r="B81" s="1009"/>
      <c r="C81" s="1010"/>
    </row>
    <row r="82" spans="1:3" ht="21" customHeight="1">
      <c r="A82" s="1008"/>
      <c r="B82" s="1009"/>
      <c r="C82" s="1011"/>
    </row>
    <row r="83" spans="1:3" ht="21" customHeight="1">
      <c r="A83" s="1008"/>
      <c r="B83" s="1009"/>
      <c r="C83" s="1011"/>
    </row>
    <row r="84" spans="1:3" ht="21" customHeight="1">
      <c r="A84" s="1008"/>
      <c r="B84" s="1009"/>
      <c r="C84" s="1011"/>
    </row>
    <row r="85" spans="1:3" ht="21" customHeight="1">
      <c r="A85" s="1012"/>
      <c r="B85" s="1013"/>
      <c r="C85" s="1014"/>
    </row>
    <row r="86" spans="1:3" ht="21" customHeight="1">
      <c r="A86" s="132" t="s">
        <v>135</v>
      </c>
      <c r="B86" s="133">
        <f>SUM(B79:B85)</f>
        <v>0</v>
      </c>
      <c r="C86" s="134"/>
    </row>
    <row r="87" ht="16.5" customHeight="1"/>
    <row r="88" spans="1:3" s="127" customFormat="1" ht="33" customHeight="1">
      <c r="A88" s="953" t="str">
        <f>'03月カード利用明細表'!A88</f>
        <v>〇〇カード８</v>
      </c>
      <c r="B88" s="952" t="str">
        <f>'03月カード利用明細表'!B88</f>
        <v>引落口座：〇〇銀行</v>
      </c>
      <c r="C88" s="950"/>
    </row>
    <row r="89" spans="1:3" s="127" customFormat="1" ht="18" customHeight="1">
      <c r="A89" s="932" t="str">
        <f>'03月カード利用明細表'!A89</f>
        <v>前々月１６日～前月１５日までの使用分 　　今月10日支払</v>
      </c>
      <c r="B89" s="951"/>
      <c r="C89" s="951"/>
    </row>
    <row r="90" spans="1:3" s="131" customFormat="1" ht="21" customHeight="1">
      <c r="A90" s="128" t="s">
        <v>30</v>
      </c>
      <c r="B90" s="129" t="s">
        <v>31</v>
      </c>
      <c r="C90" s="130" t="s">
        <v>32</v>
      </c>
    </row>
    <row r="91" spans="1:3" ht="21" customHeight="1">
      <c r="A91" s="1005"/>
      <c r="B91" s="1006"/>
      <c r="C91" s="1007"/>
    </row>
    <row r="92" spans="1:3" ht="21" customHeight="1">
      <c r="A92" s="1008"/>
      <c r="B92" s="1009"/>
      <c r="C92" s="1010"/>
    </row>
    <row r="93" spans="1:3" ht="21" customHeight="1">
      <c r="A93" s="1008"/>
      <c r="B93" s="1009"/>
      <c r="C93" s="1010"/>
    </row>
    <row r="94" spans="1:3" ht="21" customHeight="1">
      <c r="A94" s="1008"/>
      <c r="B94" s="1009"/>
      <c r="C94" s="1011"/>
    </row>
    <row r="95" spans="1:3" ht="21" customHeight="1">
      <c r="A95" s="1008"/>
      <c r="B95" s="1009"/>
      <c r="C95" s="1011"/>
    </row>
    <row r="96" spans="1:3" ht="21" customHeight="1">
      <c r="A96" s="1008"/>
      <c r="B96" s="1009"/>
      <c r="C96" s="1011"/>
    </row>
    <row r="97" spans="1:3" ht="21" customHeight="1">
      <c r="A97" s="1012"/>
      <c r="B97" s="1013"/>
      <c r="C97" s="1014"/>
    </row>
    <row r="98" spans="1:3" ht="21" customHeight="1">
      <c r="A98" s="132" t="s">
        <v>135</v>
      </c>
      <c r="B98" s="133">
        <f>SUM(B91:B97)</f>
        <v>0</v>
      </c>
      <c r="C98" s="134"/>
    </row>
    <row r="99" ht="16.5" customHeight="1"/>
    <row r="100" spans="1:3" s="127" customFormat="1" ht="33" customHeight="1">
      <c r="A100" s="953" t="str">
        <f>'03月カード利用明細表'!A100</f>
        <v>〇〇カード９</v>
      </c>
      <c r="B100" s="952" t="str">
        <f>'03月カード利用明細表'!B100</f>
        <v>引落口座：〇〇銀行</v>
      </c>
      <c r="C100" s="950"/>
    </row>
    <row r="101" spans="1:3" s="127" customFormat="1" ht="18" customHeight="1">
      <c r="A101" s="932" t="str">
        <f>'03月カード利用明細表'!A101</f>
        <v>前々月１６日～前月１５日までの使用分 　　今月10日支払</v>
      </c>
      <c r="B101" s="951"/>
      <c r="C101" s="951"/>
    </row>
    <row r="102" spans="1:3" s="131" customFormat="1" ht="21" customHeight="1">
      <c r="A102" s="128" t="s">
        <v>30</v>
      </c>
      <c r="B102" s="129" t="s">
        <v>31</v>
      </c>
      <c r="C102" s="130" t="s">
        <v>32</v>
      </c>
    </row>
    <row r="103" spans="1:3" ht="21" customHeight="1">
      <c r="A103" s="1005"/>
      <c r="B103" s="1006"/>
      <c r="C103" s="1007"/>
    </row>
    <row r="104" spans="1:3" ht="21" customHeight="1">
      <c r="A104" s="1008"/>
      <c r="B104" s="1009"/>
      <c r="C104" s="1010"/>
    </row>
    <row r="105" spans="1:3" ht="21" customHeight="1">
      <c r="A105" s="1008"/>
      <c r="B105" s="1009"/>
      <c r="C105" s="1010"/>
    </row>
    <row r="106" spans="1:3" ht="21" customHeight="1">
      <c r="A106" s="1008"/>
      <c r="B106" s="1009"/>
      <c r="C106" s="1011"/>
    </row>
    <row r="107" spans="1:3" ht="21" customHeight="1">
      <c r="A107" s="1008"/>
      <c r="B107" s="1009"/>
      <c r="C107" s="1011"/>
    </row>
    <row r="108" spans="1:3" ht="21" customHeight="1">
      <c r="A108" s="1008"/>
      <c r="B108" s="1009"/>
      <c r="C108" s="1011"/>
    </row>
    <row r="109" spans="1:3" ht="21" customHeight="1">
      <c r="A109" s="1012"/>
      <c r="B109" s="1013"/>
      <c r="C109" s="1014"/>
    </row>
    <row r="110" spans="1:3" ht="21" customHeight="1">
      <c r="A110" s="132" t="s">
        <v>135</v>
      </c>
      <c r="B110" s="133">
        <f>SUM(B103:B109)</f>
        <v>0</v>
      </c>
      <c r="C110" s="134"/>
    </row>
    <row r="111" ht="16.5" customHeight="1"/>
    <row r="112" spans="1:3" s="127" customFormat="1" ht="33" customHeight="1">
      <c r="A112" s="953" t="str">
        <f>'03月カード利用明細表'!A112</f>
        <v>〇〇カード１０</v>
      </c>
      <c r="B112" s="952" t="str">
        <f>'03月カード利用明細表'!B112</f>
        <v>引落口座：〇〇銀行</v>
      </c>
      <c r="C112" s="950"/>
    </row>
    <row r="113" spans="1:3" s="127" customFormat="1" ht="18" customHeight="1">
      <c r="A113" s="932" t="str">
        <f>'03月カード利用明細表'!A113</f>
        <v>前々月１６日～前月１５日までの使用分 　　今月10日支払</v>
      </c>
      <c r="B113" s="951"/>
      <c r="C113" s="951"/>
    </row>
    <row r="114" spans="1:3" s="131" customFormat="1" ht="21" customHeight="1">
      <c r="A114" s="128" t="s">
        <v>30</v>
      </c>
      <c r="B114" s="129" t="s">
        <v>31</v>
      </c>
      <c r="C114" s="130" t="s">
        <v>32</v>
      </c>
    </row>
    <row r="115" spans="1:3" ht="21" customHeight="1">
      <c r="A115" s="1005"/>
      <c r="B115" s="1006"/>
      <c r="C115" s="1007"/>
    </row>
    <row r="116" spans="1:3" ht="21" customHeight="1">
      <c r="A116" s="1008"/>
      <c r="B116" s="1009"/>
      <c r="C116" s="1010"/>
    </row>
    <row r="117" spans="1:3" ht="21" customHeight="1">
      <c r="A117" s="1008"/>
      <c r="B117" s="1009"/>
      <c r="C117" s="1010"/>
    </row>
    <row r="118" spans="1:3" ht="21" customHeight="1">
      <c r="A118" s="1008"/>
      <c r="B118" s="1009"/>
      <c r="C118" s="1011"/>
    </row>
    <row r="119" spans="1:3" ht="21" customHeight="1">
      <c r="A119" s="1008"/>
      <c r="B119" s="1009"/>
      <c r="C119" s="1011"/>
    </row>
    <row r="120" spans="1:3" ht="21" customHeight="1">
      <c r="A120" s="1008"/>
      <c r="B120" s="1009"/>
      <c r="C120" s="1011"/>
    </row>
    <row r="121" spans="1:3" ht="21" customHeight="1">
      <c r="A121" s="1012"/>
      <c r="B121" s="1013"/>
      <c r="C121" s="1014"/>
    </row>
    <row r="122" spans="1:3" ht="21" customHeight="1">
      <c r="A122" s="132" t="s">
        <v>135</v>
      </c>
      <c r="B122" s="133">
        <f>SUM(B115:B121)</f>
        <v>0</v>
      </c>
      <c r="C122" s="134"/>
    </row>
    <row r="123" ht="16.5" customHeight="1"/>
    <row r="124" ht="16.5" customHeight="1"/>
    <row r="125" spans="1:2" ht="27" customHeight="1">
      <c r="A125" s="137" t="s">
        <v>136</v>
      </c>
      <c r="B125" s="138">
        <f>B14+B26+B38+B50+B62+B74+B86+B98+B110+B122</f>
        <v>0</v>
      </c>
    </row>
  </sheetData>
  <sheetProtection sheet="1" objects="1" scenarios="1"/>
  <mergeCells count="3">
    <mergeCell ref="A1:C1"/>
    <mergeCell ref="A2:C2"/>
    <mergeCell ref="B3:C3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7EEE5"/>
  </sheetPr>
  <dimension ref="A1:Y38"/>
  <sheetViews>
    <sheetView zoomScalePageLayoutView="0" workbookViewId="0" topLeftCell="A1">
      <pane xSplit="2" ySplit="4" topLeftCell="C5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A1" sqref="A1:G1"/>
    </sheetView>
  </sheetViews>
  <sheetFormatPr defaultColWidth="9.140625" defaultRowHeight="15"/>
  <cols>
    <col min="1" max="1" width="6.57421875" style="163" customWidth="1"/>
    <col min="2" max="2" width="6.00390625" style="163" bestFit="1" customWidth="1"/>
    <col min="3" max="3" width="58.140625" style="11" customWidth="1"/>
    <col min="4" max="4" width="12.140625" style="17" customWidth="1"/>
    <col min="5" max="5" width="58.140625" style="10" customWidth="1"/>
    <col min="6" max="6" width="12.140625" style="11" bestFit="1" customWidth="1"/>
    <col min="7" max="7" width="16.140625" style="11" customWidth="1"/>
    <col min="8" max="8" width="13.7109375" style="14" customWidth="1"/>
    <col min="9" max="9" width="14.28125" style="15" bestFit="1" customWidth="1"/>
    <col min="10" max="10" width="10.8515625" style="16" bestFit="1" customWidth="1"/>
    <col min="11" max="11" width="9.00390625" style="11" customWidth="1"/>
    <col min="12" max="12" width="10.28125" style="17" bestFit="1" customWidth="1"/>
    <col min="13" max="13" width="14.421875" style="18" customWidth="1"/>
    <col min="14" max="14" width="10.57421875" style="19" bestFit="1" customWidth="1"/>
    <col min="15" max="15" width="9.140625" style="20" bestFit="1" customWidth="1"/>
    <col min="16" max="16" width="9.00390625" style="21" customWidth="1"/>
    <col min="17" max="17" width="16.421875" style="18" customWidth="1"/>
    <col min="18" max="18" width="11.421875" style="20" bestFit="1" customWidth="1"/>
    <col min="19" max="19" width="12.140625" style="22" customWidth="1"/>
    <col min="20" max="20" width="12.57421875" style="23" customWidth="1"/>
    <col min="21" max="21" width="10.421875" style="24" bestFit="1" customWidth="1"/>
    <col min="22" max="22" width="9.140625" style="25" bestFit="1" customWidth="1"/>
    <col min="23" max="23" width="5.140625" style="123" customWidth="1"/>
    <col min="24" max="24" width="10.00390625" style="17" customWidth="1"/>
    <col min="25" max="25" width="12.28125" style="17" customWidth="1"/>
    <col min="26" max="26" width="12.28125" style="11" customWidth="1"/>
    <col min="27" max="16384" width="9.00390625" style="11" customWidth="1"/>
  </cols>
  <sheetData>
    <row r="1" spans="1:23" ht="63" customHeight="1">
      <c r="A1" s="1306" t="s">
        <v>205</v>
      </c>
      <c r="B1" s="1306"/>
      <c r="C1" s="1306"/>
      <c r="D1" s="1306"/>
      <c r="E1" s="1306"/>
      <c r="F1" s="1306"/>
      <c r="G1" s="1306"/>
      <c r="W1" s="31"/>
    </row>
    <row r="2" spans="1:23" ht="19.5" thickBot="1">
      <c r="A2" s="9" t="s">
        <v>130</v>
      </c>
      <c r="B2" s="10"/>
      <c r="D2" s="11"/>
      <c r="E2" s="12" t="s">
        <v>6</v>
      </c>
      <c r="F2" s="13" t="s">
        <v>7</v>
      </c>
      <c r="G2" s="139">
        <f ca="1">NOW()</f>
        <v>44276.03434050926</v>
      </c>
      <c r="W2" s="17"/>
    </row>
    <row r="3" spans="1:23" ht="26.25" customHeight="1" thickBot="1">
      <c r="A3" s="1307" t="s">
        <v>35</v>
      </c>
      <c r="B3" s="1309" t="s">
        <v>36</v>
      </c>
      <c r="C3" s="140" t="s">
        <v>189</v>
      </c>
      <c r="D3" s="141" t="s">
        <v>190</v>
      </c>
      <c r="E3" s="1311" t="s">
        <v>191</v>
      </c>
      <c r="F3" s="1313" t="s">
        <v>173</v>
      </c>
      <c r="G3" s="1315" t="s">
        <v>38</v>
      </c>
      <c r="H3" s="49"/>
      <c r="I3" s="50"/>
      <c r="J3" s="51"/>
      <c r="L3" s="52"/>
      <c r="M3" s="49"/>
      <c r="N3" s="53"/>
      <c r="O3" s="54"/>
      <c r="P3" s="55"/>
      <c r="W3" s="17"/>
    </row>
    <row r="4" spans="1:23" ht="19.5" thickBot="1">
      <c r="A4" s="1308"/>
      <c r="B4" s="1310"/>
      <c r="C4" s="142" t="s">
        <v>39</v>
      </c>
      <c r="D4" s="184">
        <f>'08月現金入出金表'!G37</f>
        <v>0</v>
      </c>
      <c r="E4" s="1312"/>
      <c r="F4" s="1314"/>
      <c r="G4" s="1316"/>
      <c r="H4" s="49"/>
      <c r="I4" s="50"/>
      <c r="J4" s="51"/>
      <c r="L4" s="52"/>
      <c r="M4" s="49"/>
      <c r="N4" s="53"/>
      <c r="O4" s="54"/>
      <c r="P4" s="55"/>
      <c r="W4" s="17"/>
    </row>
    <row r="5" spans="1:23" ht="18.75">
      <c r="A5" s="143">
        <v>44440</v>
      </c>
      <c r="B5" s="144" t="s">
        <v>131</v>
      </c>
      <c r="C5" s="619"/>
      <c r="D5" s="620"/>
      <c r="E5" s="1159"/>
      <c r="F5" s="1160"/>
      <c r="G5" s="145">
        <f>D5-F5</f>
        <v>0</v>
      </c>
      <c r="H5" s="49"/>
      <c r="I5" s="59"/>
      <c r="J5" s="51"/>
      <c r="L5" s="52"/>
      <c r="M5" s="49"/>
      <c r="N5" s="53"/>
      <c r="O5" s="54"/>
      <c r="P5" s="55"/>
      <c r="W5" s="17"/>
    </row>
    <row r="6" spans="1:23" ht="18.75">
      <c r="A6" s="143">
        <v>44441</v>
      </c>
      <c r="B6" s="144" t="s">
        <v>84</v>
      </c>
      <c r="C6" s="621"/>
      <c r="D6" s="622"/>
      <c r="E6" s="1161"/>
      <c r="F6" s="1162"/>
      <c r="G6" s="145">
        <f>D6-F6</f>
        <v>0</v>
      </c>
      <c r="H6" s="49"/>
      <c r="I6" s="50"/>
      <c r="J6" s="51"/>
      <c r="L6" s="52"/>
      <c r="M6" s="49"/>
      <c r="N6" s="53"/>
      <c r="O6" s="54"/>
      <c r="P6" s="55"/>
      <c r="W6" s="17"/>
    </row>
    <row r="7" spans="1:23" ht="18.75">
      <c r="A7" s="143">
        <v>44442</v>
      </c>
      <c r="B7" s="144" t="s">
        <v>44</v>
      </c>
      <c r="C7" s="623"/>
      <c r="D7" s="622"/>
      <c r="E7" s="1161"/>
      <c r="F7" s="1162"/>
      <c r="G7" s="145">
        <f aca="true" t="shared" si="0" ref="G7:G35">D7-F7</f>
        <v>0</v>
      </c>
      <c r="H7" s="49"/>
      <c r="I7" s="50"/>
      <c r="J7" s="51"/>
      <c r="L7" s="52"/>
      <c r="M7" s="49"/>
      <c r="N7" s="53"/>
      <c r="O7" s="54"/>
      <c r="P7" s="55"/>
      <c r="W7" s="17"/>
    </row>
    <row r="8" spans="1:23" ht="18.75">
      <c r="A8" s="185">
        <v>44443</v>
      </c>
      <c r="B8" s="148" t="s">
        <v>45</v>
      </c>
      <c r="C8" s="621"/>
      <c r="D8" s="622"/>
      <c r="E8" s="1161"/>
      <c r="F8" s="1162"/>
      <c r="G8" s="145">
        <f t="shared" si="0"/>
        <v>0</v>
      </c>
      <c r="H8" s="49"/>
      <c r="I8" s="50"/>
      <c r="J8" s="51"/>
      <c r="L8" s="52"/>
      <c r="M8" s="49"/>
      <c r="N8" s="53"/>
      <c r="O8" s="54"/>
      <c r="P8" s="55"/>
      <c r="W8" s="17"/>
    </row>
    <row r="9" spans="1:23" ht="18.75">
      <c r="A9" s="186">
        <v>44444</v>
      </c>
      <c r="B9" s="150" t="s">
        <v>46</v>
      </c>
      <c r="C9" s="621"/>
      <c r="D9" s="622"/>
      <c r="E9" s="1161"/>
      <c r="F9" s="1162"/>
      <c r="G9" s="145">
        <f t="shared" si="0"/>
        <v>0</v>
      </c>
      <c r="H9" s="49"/>
      <c r="I9" s="50"/>
      <c r="J9" s="51"/>
      <c r="L9" s="52"/>
      <c r="M9" s="49"/>
      <c r="N9" s="53"/>
      <c r="O9" s="54"/>
      <c r="P9" s="55"/>
      <c r="W9" s="17"/>
    </row>
    <row r="10" spans="1:23" ht="18.75">
      <c r="A10" s="143">
        <v>44445</v>
      </c>
      <c r="B10" s="144" t="s">
        <v>47</v>
      </c>
      <c r="C10" s="621"/>
      <c r="D10" s="622"/>
      <c r="E10" s="1161"/>
      <c r="F10" s="1162"/>
      <c r="G10" s="145">
        <f t="shared" si="0"/>
        <v>0</v>
      </c>
      <c r="H10" s="49"/>
      <c r="I10" s="50"/>
      <c r="J10" s="51"/>
      <c r="L10" s="52"/>
      <c r="M10" s="49"/>
      <c r="N10" s="53"/>
      <c r="O10" s="54"/>
      <c r="P10" s="55"/>
      <c r="W10" s="17"/>
    </row>
    <row r="11" spans="1:23" ht="18.75">
      <c r="A11" s="143">
        <v>44446</v>
      </c>
      <c r="B11" s="144" t="s">
        <v>41</v>
      </c>
      <c r="C11" s="623"/>
      <c r="D11" s="622"/>
      <c r="E11" s="1161"/>
      <c r="F11" s="1162"/>
      <c r="G11" s="145">
        <f t="shared" si="0"/>
        <v>0</v>
      </c>
      <c r="H11" s="49"/>
      <c r="I11" s="50"/>
      <c r="J11" s="51"/>
      <c r="L11" s="52"/>
      <c r="M11" s="49"/>
      <c r="N11" s="53"/>
      <c r="O11" s="54"/>
      <c r="P11" s="55"/>
      <c r="W11" s="17"/>
    </row>
    <row r="12" spans="1:23" ht="18.75">
      <c r="A12" s="143">
        <v>44447</v>
      </c>
      <c r="B12" s="144" t="s">
        <v>42</v>
      </c>
      <c r="C12" s="621"/>
      <c r="D12" s="622"/>
      <c r="E12" s="1161"/>
      <c r="F12" s="1162"/>
      <c r="G12" s="145">
        <f t="shared" si="0"/>
        <v>0</v>
      </c>
      <c r="H12" s="49"/>
      <c r="I12" s="50"/>
      <c r="J12" s="51"/>
      <c r="L12" s="52"/>
      <c r="M12" s="49"/>
      <c r="N12" s="53"/>
      <c r="O12" s="54"/>
      <c r="P12" s="55"/>
      <c r="W12" s="17"/>
    </row>
    <row r="13" spans="1:23" ht="18.75">
      <c r="A13" s="143">
        <v>44448</v>
      </c>
      <c r="B13" s="144" t="s">
        <v>43</v>
      </c>
      <c r="C13" s="621"/>
      <c r="D13" s="622"/>
      <c r="E13" s="1161"/>
      <c r="F13" s="1162"/>
      <c r="G13" s="145">
        <f t="shared" si="0"/>
        <v>0</v>
      </c>
      <c r="H13" s="49"/>
      <c r="I13" s="50"/>
      <c r="J13" s="51"/>
      <c r="L13" s="52"/>
      <c r="M13" s="49"/>
      <c r="N13" s="53"/>
      <c r="O13" s="54"/>
      <c r="P13" s="55"/>
      <c r="W13" s="17"/>
    </row>
    <row r="14" spans="1:23" ht="18.75">
      <c r="A14" s="143">
        <v>44449</v>
      </c>
      <c r="B14" s="144" t="s">
        <v>44</v>
      </c>
      <c r="C14" s="621"/>
      <c r="D14" s="622"/>
      <c r="E14" s="1161"/>
      <c r="F14" s="1162"/>
      <c r="G14" s="145">
        <f t="shared" si="0"/>
        <v>0</v>
      </c>
      <c r="H14" s="49"/>
      <c r="I14" s="50"/>
      <c r="J14" s="51"/>
      <c r="L14" s="52"/>
      <c r="M14" s="49"/>
      <c r="N14" s="53"/>
      <c r="O14" s="54"/>
      <c r="P14" s="55"/>
      <c r="W14" s="17"/>
    </row>
    <row r="15" spans="1:23" ht="18.75">
      <c r="A15" s="185">
        <v>44450</v>
      </c>
      <c r="B15" s="148" t="s">
        <v>45</v>
      </c>
      <c r="C15" s="621"/>
      <c r="D15" s="622"/>
      <c r="E15" s="1161"/>
      <c r="F15" s="1162"/>
      <c r="G15" s="145">
        <f t="shared" si="0"/>
        <v>0</v>
      </c>
      <c r="H15" s="49"/>
      <c r="I15" s="50"/>
      <c r="J15" s="51"/>
      <c r="L15" s="52"/>
      <c r="M15" s="49"/>
      <c r="N15" s="53"/>
      <c r="O15" s="54"/>
      <c r="P15" s="55"/>
      <c r="W15" s="17"/>
    </row>
    <row r="16" spans="1:23" ht="18.75">
      <c r="A16" s="186">
        <v>44451</v>
      </c>
      <c r="B16" s="150" t="s">
        <v>46</v>
      </c>
      <c r="C16" s="623"/>
      <c r="D16" s="622"/>
      <c r="E16" s="1161"/>
      <c r="F16" s="1162"/>
      <c r="G16" s="145">
        <f t="shared" si="0"/>
        <v>0</v>
      </c>
      <c r="H16" s="49"/>
      <c r="I16" s="50"/>
      <c r="J16" s="51"/>
      <c r="L16" s="52"/>
      <c r="M16" s="49"/>
      <c r="N16" s="53"/>
      <c r="O16" s="54"/>
      <c r="P16" s="55"/>
      <c r="W16" s="17"/>
    </row>
    <row r="17" spans="1:23" ht="18.75">
      <c r="A17" s="143">
        <v>44452</v>
      </c>
      <c r="B17" s="144" t="s">
        <v>47</v>
      </c>
      <c r="C17" s="621"/>
      <c r="D17" s="622"/>
      <c r="E17" s="1161"/>
      <c r="F17" s="1162"/>
      <c r="G17" s="145">
        <f t="shared" si="0"/>
        <v>0</v>
      </c>
      <c r="H17" s="49"/>
      <c r="I17" s="50"/>
      <c r="J17" s="51"/>
      <c r="L17" s="52"/>
      <c r="M17" s="49"/>
      <c r="N17" s="53"/>
      <c r="O17" s="54"/>
      <c r="P17" s="55"/>
      <c r="W17" s="17"/>
    </row>
    <row r="18" spans="1:23" ht="18.75">
      <c r="A18" s="143">
        <v>44453</v>
      </c>
      <c r="B18" s="144" t="s">
        <v>41</v>
      </c>
      <c r="C18" s="621"/>
      <c r="D18" s="622"/>
      <c r="E18" s="1161"/>
      <c r="F18" s="1162"/>
      <c r="G18" s="145">
        <f t="shared" si="0"/>
        <v>0</v>
      </c>
      <c r="H18" s="49"/>
      <c r="I18" s="50"/>
      <c r="J18" s="51"/>
      <c r="L18" s="52"/>
      <c r="M18" s="49"/>
      <c r="N18" s="53"/>
      <c r="O18" s="54"/>
      <c r="P18" s="55"/>
      <c r="W18" s="17"/>
    </row>
    <row r="19" spans="1:23" ht="18.75">
      <c r="A19" s="143">
        <v>44454</v>
      </c>
      <c r="B19" s="144" t="s">
        <v>42</v>
      </c>
      <c r="C19" s="621"/>
      <c r="D19" s="622"/>
      <c r="E19" s="1161"/>
      <c r="F19" s="1162"/>
      <c r="G19" s="145">
        <f t="shared" si="0"/>
        <v>0</v>
      </c>
      <c r="H19" s="49"/>
      <c r="I19" s="50"/>
      <c r="J19" s="51"/>
      <c r="L19" s="52"/>
      <c r="M19" s="49"/>
      <c r="N19" s="53"/>
      <c r="O19" s="54"/>
      <c r="P19" s="55"/>
      <c r="W19" s="17"/>
    </row>
    <row r="20" spans="1:23" ht="18.75">
      <c r="A20" s="143">
        <v>44455</v>
      </c>
      <c r="B20" s="144" t="s">
        <v>43</v>
      </c>
      <c r="C20" s="621"/>
      <c r="D20" s="622"/>
      <c r="E20" s="1161"/>
      <c r="F20" s="1162"/>
      <c r="G20" s="145">
        <f t="shared" si="0"/>
        <v>0</v>
      </c>
      <c r="H20" s="49"/>
      <c r="I20" s="50"/>
      <c r="J20" s="51"/>
      <c r="L20" s="52"/>
      <c r="M20" s="49"/>
      <c r="N20" s="53"/>
      <c r="O20" s="54"/>
      <c r="P20" s="55"/>
      <c r="W20" s="17"/>
    </row>
    <row r="21" spans="1:23" ht="18.75">
      <c r="A21" s="143">
        <v>44456</v>
      </c>
      <c r="B21" s="144" t="s">
        <v>44</v>
      </c>
      <c r="C21" s="621"/>
      <c r="D21" s="622"/>
      <c r="E21" s="1161"/>
      <c r="F21" s="1162"/>
      <c r="G21" s="145">
        <f t="shared" si="0"/>
        <v>0</v>
      </c>
      <c r="H21" s="49"/>
      <c r="I21" s="50"/>
      <c r="J21" s="51"/>
      <c r="L21" s="52"/>
      <c r="M21" s="49"/>
      <c r="N21" s="53"/>
      <c r="O21" s="54"/>
      <c r="P21" s="55"/>
      <c r="W21" s="17"/>
    </row>
    <row r="22" spans="1:23" ht="18.75">
      <c r="A22" s="185">
        <v>44457</v>
      </c>
      <c r="B22" s="148" t="s">
        <v>45</v>
      </c>
      <c r="C22" s="621"/>
      <c r="D22" s="622"/>
      <c r="E22" s="1161"/>
      <c r="F22" s="1162"/>
      <c r="G22" s="145">
        <f t="shared" si="0"/>
        <v>0</v>
      </c>
      <c r="H22" s="49"/>
      <c r="I22" s="50"/>
      <c r="J22" s="51"/>
      <c r="L22" s="52"/>
      <c r="M22" s="49"/>
      <c r="N22" s="53"/>
      <c r="O22" s="54"/>
      <c r="P22" s="55"/>
      <c r="W22" s="17"/>
    </row>
    <row r="23" spans="1:23" ht="18.75">
      <c r="A23" s="186">
        <v>44458</v>
      </c>
      <c r="B23" s="150" t="s">
        <v>46</v>
      </c>
      <c r="C23" s="621"/>
      <c r="D23" s="622"/>
      <c r="E23" s="1161"/>
      <c r="F23" s="1162"/>
      <c r="G23" s="145">
        <f t="shared" si="0"/>
        <v>0</v>
      </c>
      <c r="H23" s="49"/>
      <c r="I23" s="50"/>
      <c r="J23" s="51"/>
      <c r="L23" s="52"/>
      <c r="M23" s="49"/>
      <c r="N23" s="53"/>
      <c r="O23" s="54"/>
      <c r="P23" s="55"/>
      <c r="W23" s="17"/>
    </row>
    <row r="24" spans="1:23" ht="18.75">
      <c r="A24" s="186">
        <v>44459</v>
      </c>
      <c r="B24" s="150" t="s">
        <v>47</v>
      </c>
      <c r="C24" s="624" t="s">
        <v>132</v>
      </c>
      <c r="D24" s="622"/>
      <c r="E24" s="1161"/>
      <c r="F24" s="1162"/>
      <c r="G24" s="145">
        <f t="shared" si="0"/>
        <v>0</v>
      </c>
      <c r="H24" s="49"/>
      <c r="I24" s="50"/>
      <c r="J24" s="51"/>
      <c r="L24" s="52"/>
      <c r="M24" s="49"/>
      <c r="N24" s="53"/>
      <c r="O24" s="54"/>
      <c r="P24" s="55"/>
      <c r="W24" s="17"/>
    </row>
    <row r="25" spans="1:23" ht="18.75">
      <c r="A25" s="143">
        <v>44460</v>
      </c>
      <c r="B25" s="144" t="s">
        <v>41</v>
      </c>
      <c r="C25" s="621"/>
      <c r="D25" s="622"/>
      <c r="E25" s="1161"/>
      <c r="F25" s="1162"/>
      <c r="G25" s="145">
        <f t="shared" si="0"/>
        <v>0</v>
      </c>
      <c r="H25" s="49"/>
      <c r="I25" s="50"/>
      <c r="J25" s="51"/>
      <c r="L25" s="52"/>
      <c r="M25" s="49"/>
      <c r="N25" s="53"/>
      <c r="O25" s="54"/>
      <c r="P25" s="55"/>
      <c r="W25" s="17"/>
    </row>
    <row r="26" spans="1:23" ht="18.75">
      <c r="A26" s="143">
        <v>44461</v>
      </c>
      <c r="B26" s="144" t="s">
        <v>42</v>
      </c>
      <c r="C26" s="621"/>
      <c r="D26" s="622"/>
      <c r="E26" s="1161"/>
      <c r="F26" s="1162"/>
      <c r="G26" s="145">
        <f t="shared" si="0"/>
        <v>0</v>
      </c>
      <c r="H26" s="49"/>
      <c r="I26" s="50"/>
      <c r="J26" s="51"/>
      <c r="L26" s="52"/>
      <c r="M26" s="49"/>
      <c r="N26" s="53"/>
      <c r="O26" s="54"/>
      <c r="P26" s="55"/>
      <c r="W26" s="17"/>
    </row>
    <row r="27" spans="1:23" ht="18.75">
      <c r="A27" s="186">
        <v>44462</v>
      </c>
      <c r="B27" s="150" t="s">
        <v>43</v>
      </c>
      <c r="C27" s="621" t="s">
        <v>133</v>
      </c>
      <c r="D27" s="622"/>
      <c r="E27" s="1161"/>
      <c r="F27" s="1162"/>
      <c r="G27" s="145">
        <f t="shared" si="0"/>
        <v>0</v>
      </c>
      <c r="H27" s="49"/>
      <c r="I27" s="50"/>
      <c r="J27" s="51"/>
      <c r="L27" s="52"/>
      <c r="M27" s="49"/>
      <c r="N27" s="53"/>
      <c r="O27" s="54"/>
      <c r="P27" s="55"/>
      <c r="W27" s="17"/>
    </row>
    <row r="28" spans="1:23" ht="18.75">
      <c r="A28" s="143">
        <v>44463</v>
      </c>
      <c r="B28" s="144" t="s">
        <v>44</v>
      </c>
      <c r="C28" s="621"/>
      <c r="D28" s="622"/>
      <c r="E28" s="1161"/>
      <c r="F28" s="1162"/>
      <c r="G28" s="145">
        <f t="shared" si="0"/>
        <v>0</v>
      </c>
      <c r="H28" s="49"/>
      <c r="I28" s="50"/>
      <c r="J28" s="51"/>
      <c r="L28" s="52"/>
      <c r="M28" s="49"/>
      <c r="N28" s="53"/>
      <c r="O28" s="54"/>
      <c r="P28" s="55"/>
      <c r="W28" s="17"/>
    </row>
    <row r="29" spans="1:23" ht="18.75">
      <c r="A29" s="185">
        <v>44464</v>
      </c>
      <c r="B29" s="148" t="s">
        <v>45</v>
      </c>
      <c r="C29" s="621"/>
      <c r="D29" s="622"/>
      <c r="E29" s="1161"/>
      <c r="F29" s="1162"/>
      <c r="G29" s="145">
        <f t="shared" si="0"/>
        <v>0</v>
      </c>
      <c r="H29" s="49"/>
      <c r="I29" s="50"/>
      <c r="J29" s="51"/>
      <c r="L29" s="52"/>
      <c r="M29" s="49"/>
      <c r="N29" s="53"/>
      <c r="O29" s="54"/>
      <c r="P29" s="55"/>
      <c r="W29" s="17"/>
    </row>
    <row r="30" spans="1:23" ht="18.75">
      <c r="A30" s="186">
        <v>44465</v>
      </c>
      <c r="B30" s="150" t="s">
        <v>46</v>
      </c>
      <c r="C30" s="621"/>
      <c r="D30" s="622"/>
      <c r="E30" s="1161"/>
      <c r="F30" s="1162"/>
      <c r="G30" s="145">
        <f t="shared" si="0"/>
        <v>0</v>
      </c>
      <c r="H30" s="49"/>
      <c r="I30" s="50"/>
      <c r="J30" s="51"/>
      <c r="L30" s="52"/>
      <c r="M30" s="49"/>
      <c r="N30" s="53"/>
      <c r="O30" s="54"/>
      <c r="P30" s="55"/>
      <c r="W30" s="17"/>
    </row>
    <row r="31" spans="1:23" ht="18.75">
      <c r="A31" s="143">
        <v>44466</v>
      </c>
      <c r="B31" s="144" t="s">
        <v>47</v>
      </c>
      <c r="C31" s="621"/>
      <c r="D31" s="622"/>
      <c r="E31" s="1161"/>
      <c r="F31" s="1162"/>
      <c r="G31" s="145">
        <f t="shared" si="0"/>
        <v>0</v>
      </c>
      <c r="H31" s="49"/>
      <c r="I31" s="50"/>
      <c r="J31" s="51"/>
      <c r="L31" s="52"/>
      <c r="M31" s="49"/>
      <c r="N31" s="53"/>
      <c r="O31" s="54"/>
      <c r="P31" s="55"/>
      <c r="W31" s="17"/>
    </row>
    <row r="32" spans="1:23" ht="18.75">
      <c r="A32" s="143">
        <v>44467</v>
      </c>
      <c r="B32" s="144" t="s">
        <v>41</v>
      </c>
      <c r="C32" s="621"/>
      <c r="D32" s="622"/>
      <c r="E32" s="1161"/>
      <c r="F32" s="1162"/>
      <c r="G32" s="145">
        <f t="shared" si="0"/>
        <v>0</v>
      </c>
      <c r="H32" s="49"/>
      <c r="I32" s="50"/>
      <c r="J32" s="51"/>
      <c r="L32" s="52"/>
      <c r="M32" s="49"/>
      <c r="N32" s="53"/>
      <c r="O32" s="54"/>
      <c r="P32" s="55"/>
      <c r="W32" s="17"/>
    </row>
    <row r="33" spans="1:23" ht="18.75">
      <c r="A33" s="143">
        <v>44468</v>
      </c>
      <c r="B33" s="144" t="s">
        <v>42</v>
      </c>
      <c r="C33" s="621"/>
      <c r="D33" s="622"/>
      <c r="E33" s="1161"/>
      <c r="F33" s="1162"/>
      <c r="G33" s="145">
        <f t="shared" si="0"/>
        <v>0</v>
      </c>
      <c r="H33" s="49"/>
      <c r="I33" s="50"/>
      <c r="J33" s="51"/>
      <c r="L33" s="52"/>
      <c r="M33" s="49"/>
      <c r="N33" s="53"/>
      <c r="O33" s="54"/>
      <c r="P33" s="55"/>
      <c r="W33" s="17"/>
    </row>
    <row r="34" spans="1:23" ht="18.75">
      <c r="A34" s="143">
        <v>44469</v>
      </c>
      <c r="B34" s="144" t="s">
        <v>43</v>
      </c>
      <c r="C34" s="621"/>
      <c r="D34" s="622"/>
      <c r="E34" s="1161"/>
      <c r="F34" s="1162"/>
      <c r="G34" s="145">
        <f t="shared" si="0"/>
        <v>0</v>
      </c>
      <c r="H34" s="49"/>
      <c r="I34" s="50"/>
      <c r="J34" s="51"/>
      <c r="L34" s="52"/>
      <c r="M34" s="49"/>
      <c r="N34" s="53"/>
      <c r="O34" s="54"/>
      <c r="P34" s="55"/>
      <c r="W34" s="17"/>
    </row>
    <row r="35" spans="1:23" ht="19.5" thickBot="1">
      <c r="A35" s="152"/>
      <c r="B35" s="153"/>
      <c r="C35" s="625"/>
      <c r="D35" s="626"/>
      <c r="E35" s="1163"/>
      <c r="F35" s="1164"/>
      <c r="G35" s="154">
        <f t="shared" si="0"/>
        <v>0</v>
      </c>
      <c r="H35" s="49"/>
      <c r="I35" s="50"/>
      <c r="J35" s="51"/>
      <c r="L35" s="52"/>
      <c r="M35" s="49"/>
      <c r="N35" s="53"/>
      <c r="O35" s="54"/>
      <c r="P35" s="55"/>
      <c r="W35" s="17"/>
    </row>
    <row r="36" spans="1:23" ht="19.5" thickBot="1">
      <c r="A36" s="155"/>
      <c r="B36" s="156"/>
      <c r="C36" s="157" t="s">
        <v>174</v>
      </c>
      <c r="D36" s="158">
        <f>SUM(D5:D35)</f>
        <v>0</v>
      </c>
      <c r="E36" s="939" t="s">
        <v>175</v>
      </c>
      <c r="F36" s="283">
        <f>SUM(F5:F35)</f>
        <v>0</v>
      </c>
      <c r="G36" s="282">
        <f>SUM(G5:G35)</f>
        <v>0</v>
      </c>
      <c r="H36" s="49"/>
      <c r="I36" s="50"/>
      <c r="J36" s="51"/>
      <c r="L36" s="52"/>
      <c r="M36" s="49"/>
      <c r="N36" s="53"/>
      <c r="O36" s="54"/>
      <c r="P36" s="55"/>
      <c r="W36" s="17"/>
    </row>
    <row r="37" spans="1:25" s="105" customFormat="1" ht="39" customHeight="1" thickBot="1">
      <c r="A37" s="159"/>
      <c r="B37" s="160"/>
      <c r="C37" s="161" t="s">
        <v>176</v>
      </c>
      <c r="D37" s="162">
        <f>D4+D36</f>
        <v>0</v>
      </c>
      <c r="E37" s="284" t="s">
        <v>193</v>
      </c>
      <c r="F37" s="285">
        <f>F36</f>
        <v>0</v>
      </c>
      <c r="G37" s="287">
        <f>D37-F37</f>
        <v>0</v>
      </c>
      <c r="H37" s="102"/>
      <c r="I37" s="103"/>
      <c r="J37" s="104"/>
      <c r="L37" s="106"/>
      <c r="M37" s="102"/>
      <c r="N37" s="107"/>
      <c r="O37" s="108"/>
      <c r="P37" s="109"/>
      <c r="Q37" s="110"/>
      <c r="R37" s="111"/>
      <c r="S37" s="112"/>
      <c r="T37" s="113"/>
      <c r="U37" s="114"/>
      <c r="V37" s="115"/>
      <c r="W37" s="116"/>
      <c r="X37" s="116"/>
      <c r="Y37" s="116"/>
    </row>
    <row r="38" ht="19.5" thickBot="1">
      <c r="G38" s="286" t="s">
        <v>89</v>
      </c>
    </row>
  </sheetData>
  <sheetProtection sheet="1" objects="1" scenarios="1"/>
  <mergeCells count="6">
    <mergeCell ref="A1:G1"/>
    <mergeCell ref="A3:A4"/>
    <mergeCell ref="B3:B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E28F"/>
  </sheetPr>
  <dimension ref="A1:Z61"/>
  <sheetViews>
    <sheetView zoomScalePageLayoutView="0" workbookViewId="0" topLeftCell="A1">
      <pane ySplit="3" topLeftCell="A4" activePane="bottomLeft" state="frozen"/>
      <selection pane="topLeft" activeCell="A12" sqref="A12:B12"/>
      <selection pane="bottomLeft" activeCell="A1" sqref="A1:G1"/>
    </sheetView>
  </sheetViews>
  <sheetFormatPr defaultColWidth="9.140625" defaultRowHeight="15"/>
  <cols>
    <col min="1" max="1" width="39.57421875" style="1" customWidth="1"/>
    <col min="2" max="2" width="15.57421875" style="2" customWidth="1"/>
    <col min="3" max="4" width="15.57421875" style="8" customWidth="1"/>
    <col min="5" max="5" width="15.57421875" style="4" customWidth="1"/>
    <col min="6" max="6" width="15.57421875" style="5" customWidth="1"/>
    <col min="7" max="7" width="16.140625" style="1" customWidth="1"/>
    <col min="8" max="8" width="18.421875" style="1" customWidth="1"/>
    <col min="9" max="16384" width="9.00390625" style="1" customWidth="1"/>
  </cols>
  <sheetData>
    <row r="1" spans="1:7" ht="38.25" customHeight="1">
      <c r="A1" s="1289" t="s">
        <v>145</v>
      </c>
      <c r="B1" s="1289"/>
      <c r="C1" s="1289"/>
      <c r="D1" s="1289"/>
      <c r="E1" s="1289"/>
      <c r="F1" s="1289"/>
      <c r="G1" s="1289"/>
    </row>
    <row r="2" spans="1:8" ht="21" customHeight="1">
      <c r="A2" s="1290" t="s">
        <v>2</v>
      </c>
      <c r="B2" s="1290"/>
      <c r="C2" s="1290"/>
      <c r="D2" s="1290"/>
      <c r="E2" s="1290"/>
      <c r="F2" s="1290"/>
      <c r="G2" s="1290"/>
      <c r="H2" s="3"/>
    </row>
    <row r="3" spans="1:8" ht="18" customHeight="1">
      <c r="A3" s="9" t="s">
        <v>140</v>
      </c>
      <c r="B3" s="617"/>
      <c r="C3" s="617"/>
      <c r="D3" s="617"/>
      <c r="E3" s="617"/>
      <c r="F3" s="13" t="s">
        <v>7</v>
      </c>
      <c r="G3" s="167">
        <f ca="1">NOW()</f>
        <v>44276.03434050926</v>
      </c>
      <c r="H3" s="3"/>
    </row>
    <row r="4" spans="1:8" ht="36.75" customHeight="1">
      <c r="A4" s="197" t="s">
        <v>186</v>
      </c>
      <c r="B4" s="189"/>
      <c r="C4" s="1"/>
      <c r="D4" s="189"/>
      <c r="E4" s="189"/>
      <c r="F4" s="189"/>
      <c r="H4" s="3"/>
    </row>
    <row r="5" spans="1:26" s="33" customFormat="1" ht="18" customHeight="1" thickBot="1">
      <c r="A5" s="9"/>
      <c r="B5" s="208"/>
      <c r="D5" s="13"/>
      <c r="G5" s="12" t="s">
        <v>6</v>
      </c>
      <c r="I5" s="14"/>
      <c r="J5" s="209"/>
      <c r="K5" s="210"/>
      <c r="M5" s="211"/>
      <c r="N5" s="18"/>
      <c r="O5" s="212"/>
      <c r="P5" s="20"/>
      <c r="Q5" s="21"/>
      <c r="R5" s="18"/>
      <c r="S5" s="20"/>
      <c r="T5" s="22"/>
      <c r="U5" s="23"/>
      <c r="V5" s="24"/>
      <c r="W5" s="25"/>
      <c r="X5" s="211"/>
      <c r="Y5" s="211"/>
      <c r="Z5" s="211"/>
    </row>
    <row r="6" spans="1:8" s="7" customFormat="1" ht="42" customHeight="1" thickBot="1">
      <c r="A6" s="1292" t="s">
        <v>187</v>
      </c>
      <c r="B6" s="1293"/>
      <c r="C6" s="26" t="s">
        <v>8</v>
      </c>
      <c r="D6" s="27" t="s">
        <v>183</v>
      </c>
      <c r="E6" s="28" t="s">
        <v>3</v>
      </c>
      <c r="F6" s="29" t="s">
        <v>9</v>
      </c>
      <c r="G6" s="30" t="s">
        <v>4</v>
      </c>
      <c r="H6" s="6"/>
    </row>
    <row r="7" spans="1:7" ht="33" customHeight="1">
      <c r="A7" s="928" t="str">
        <f>'09月統合家計簿'!A7</f>
        <v>○○銀行　１</v>
      </c>
      <c r="B7" s="1054"/>
      <c r="C7" s="348">
        <f>'09月統合家計簿'!G7</f>
        <v>0</v>
      </c>
      <c r="D7" s="168">
        <f>'10月銀行口座入出金表'!A7-'10月銀行口座入出金表'!C5</f>
        <v>0</v>
      </c>
      <c r="E7" s="164">
        <f>'10月銀行口座入出金表'!F5+'10月銀行口座入出金表'!F6+'10月銀行口座入出金表'!F7+'10月銀行口座入出金表'!F8+'10月銀行口座入出金表'!F9</f>
        <v>0</v>
      </c>
      <c r="F7" s="165">
        <f>'10月銀行口座入出金表'!I5+'10月銀行口座入出金表'!I6+'10月銀行口座入出金表'!I7+'10月銀行口座入出金表'!I8+'10月銀行口座入出金表'!I9</f>
        <v>0</v>
      </c>
      <c r="G7" s="166">
        <f aca="true" t="shared" si="0" ref="G7:G16">C7-D7+E7-F7</f>
        <v>0</v>
      </c>
    </row>
    <row r="8" spans="1:7" ht="33" customHeight="1">
      <c r="A8" s="929" t="str">
        <f>'09月統合家計簿'!A8</f>
        <v>○○銀行　２</v>
      </c>
      <c r="B8" s="1055"/>
      <c r="C8" s="349">
        <f>'09月統合家計簿'!G8</f>
        <v>0</v>
      </c>
      <c r="D8" s="168">
        <f>'10月銀行口座入出金表'!A12-'10月銀行口座入出金表'!C10</f>
        <v>0</v>
      </c>
      <c r="E8" s="173">
        <f>'10月銀行口座入出金表'!F10+'10月銀行口座入出金表'!F11+'10月銀行口座入出金表'!F12+'10月銀行口座入出金表'!F13+'10月銀行口座入出金表'!F14</f>
        <v>0</v>
      </c>
      <c r="F8" s="174">
        <f>'10月銀行口座入出金表'!I10+'10月銀行口座入出金表'!I11+'10月銀行口座入出金表'!I12+'10月銀行口座入出金表'!I13+'10月銀行口座入出金表'!I14</f>
        <v>0</v>
      </c>
      <c r="G8" s="171">
        <f t="shared" si="0"/>
        <v>0</v>
      </c>
    </row>
    <row r="9" spans="1:7" ht="33" customHeight="1">
      <c r="A9" s="929" t="str">
        <f>'09月統合家計簿'!A9</f>
        <v>○○銀行　３</v>
      </c>
      <c r="B9" s="1055"/>
      <c r="C9" s="349">
        <f>'09月統合家計簿'!G9</f>
        <v>0</v>
      </c>
      <c r="D9" s="168">
        <f>'10月銀行口座入出金表'!A17-'10月銀行口座入出金表'!C15</f>
        <v>0</v>
      </c>
      <c r="E9" s="173">
        <f>'10月銀行口座入出金表'!F15+'10月銀行口座入出金表'!F16+'10月銀行口座入出金表'!F17+'10月銀行口座入出金表'!F18+'10月銀行口座入出金表'!F19</f>
        <v>0</v>
      </c>
      <c r="F9" s="174">
        <f>'10月銀行口座入出金表'!I15+'10月銀行口座入出金表'!I16+'10月銀行口座入出金表'!I17+'10月銀行口座入出金表'!I18+'10月銀行口座入出金表'!I19</f>
        <v>0</v>
      </c>
      <c r="G9" s="171">
        <f t="shared" si="0"/>
        <v>0</v>
      </c>
    </row>
    <row r="10" spans="1:7" ht="33" customHeight="1">
      <c r="A10" s="929" t="str">
        <f>'09月統合家計簿'!A10</f>
        <v>○○銀行　４</v>
      </c>
      <c r="B10" s="1055"/>
      <c r="C10" s="349">
        <f>'09月統合家計簿'!G10</f>
        <v>0</v>
      </c>
      <c r="D10" s="168">
        <f>'10月銀行口座入出金表'!A22-'10月銀行口座入出金表'!C20</f>
        <v>0</v>
      </c>
      <c r="E10" s="173">
        <f>'10月銀行口座入出金表'!F20+'10月銀行口座入出金表'!F21+'10月銀行口座入出金表'!F22+'10月銀行口座入出金表'!F23+'10月銀行口座入出金表'!F24</f>
        <v>0</v>
      </c>
      <c r="F10" s="174">
        <f>'10月銀行口座入出金表'!I20+'10月銀行口座入出金表'!I21+'10月銀行口座入出金表'!I22+'10月銀行口座入出金表'!I23+'10月銀行口座入出金表'!I24</f>
        <v>0</v>
      </c>
      <c r="G10" s="171">
        <f t="shared" si="0"/>
        <v>0</v>
      </c>
    </row>
    <row r="11" spans="1:7" ht="33" customHeight="1">
      <c r="A11" s="929" t="str">
        <f>'09月統合家計簿'!A11</f>
        <v>○○銀行　５</v>
      </c>
      <c r="B11" s="1055"/>
      <c r="C11" s="349">
        <f>'09月統合家計簿'!G11</f>
        <v>0</v>
      </c>
      <c r="D11" s="168">
        <f>'10月銀行口座入出金表'!A27-'10月銀行口座入出金表'!C25</f>
        <v>0</v>
      </c>
      <c r="E11" s="175">
        <f>'10月銀行口座入出金表'!F25+'10月銀行口座入出金表'!F26+'10月銀行口座入出金表'!F27+'10月銀行口座入出金表'!F28+'10月銀行口座入出金表'!F29</f>
        <v>0</v>
      </c>
      <c r="F11" s="174">
        <f>'10月銀行口座入出金表'!I25+'10月銀行口座入出金表'!I26+'10月銀行口座入出金表'!I27+'10月銀行口座入出金表'!I28+'10月銀行口座入出金表'!I29</f>
        <v>0</v>
      </c>
      <c r="G11" s="171">
        <f t="shared" si="0"/>
        <v>0</v>
      </c>
    </row>
    <row r="12" spans="1:7" ht="33" customHeight="1">
      <c r="A12" s="929" t="str">
        <f>'09月統合家計簿'!A12</f>
        <v>○○銀行　６</v>
      </c>
      <c r="B12" s="1055"/>
      <c r="C12" s="349">
        <f>'09月統合家計簿'!G12</f>
        <v>0</v>
      </c>
      <c r="D12" s="168">
        <f>'10月銀行口座入出金表'!A32-'10月銀行口座入出金表'!C30</f>
        <v>0</v>
      </c>
      <c r="E12" s="175">
        <f>'10月銀行口座入出金表'!F30+'10月銀行口座入出金表'!F31+'10月銀行口座入出金表'!F32+'10月銀行口座入出金表'!F33+'10月銀行口座入出金表'!F34</f>
        <v>0</v>
      </c>
      <c r="F12" s="174">
        <f>'10月銀行口座入出金表'!I30+'10月銀行口座入出金表'!I31+'10月銀行口座入出金表'!I32+'10月銀行口座入出金表'!I33+'10月銀行口座入出金表'!I34</f>
        <v>0</v>
      </c>
      <c r="G12" s="171">
        <f t="shared" si="0"/>
        <v>0</v>
      </c>
    </row>
    <row r="13" spans="1:7" ht="33" customHeight="1">
      <c r="A13" s="929" t="str">
        <f>'09月統合家計簿'!A13</f>
        <v>○○銀行　７</v>
      </c>
      <c r="B13" s="1055"/>
      <c r="C13" s="349">
        <f>'09月統合家計簿'!G13</f>
        <v>0</v>
      </c>
      <c r="D13" s="168">
        <f>'10月銀行口座入出金表'!A37-'10月銀行口座入出金表'!C35</f>
        <v>0</v>
      </c>
      <c r="E13" s="175">
        <f>'10月銀行口座入出金表'!F35+'10月銀行口座入出金表'!F36+'10月銀行口座入出金表'!F37+'10月銀行口座入出金表'!F38+'10月銀行口座入出金表'!F39</f>
        <v>0</v>
      </c>
      <c r="F13" s="174">
        <f>'10月銀行口座入出金表'!I35+'10月銀行口座入出金表'!I36+'10月銀行口座入出金表'!I37+'10月銀行口座入出金表'!I38+'10月銀行口座入出金表'!I39</f>
        <v>0</v>
      </c>
      <c r="G13" s="171">
        <f t="shared" si="0"/>
        <v>0</v>
      </c>
    </row>
    <row r="14" spans="1:7" ht="33" customHeight="1">
      <c r="A14" s="929" t="str">
        <f>'09月統合家計簿'!A14</f>
        <v>○○銀行　８</v>
      </c>
      <c r="B14" s="1055"/>
      <c r="C14" s="349">
        <f>'09月統合家計簿'!G14</f>
        <v>0</v>
      </c>
      <c r="D14" s="168">
        <f>'10月銀行口座入出金表'!A42-'10月銀行口座入出金表'!C40</f>
        <v>0</v>
      </c>
      <c r="E14" s="175">
        <f>'10月銀行口座入出金表'!F40+'10月銀行口座入出金表'!F41+'10月銀行口座入出金表'!F42+'10月銀行口座入出金表'!F43+'10月銀行口座入出金表'!F44</f>
        <v>0</v>
      </c>
      <c r="F14" s="174">
        <f>'10月銀行口座入出金表'!I40+'10月銀行口座入出金表'!I41+'10月銀行口座入出金表'!I42+'10月銀行口座入出金表'!I43+'10月銀行口座入出金表'!I44</f>
        <v>0</v>
      </c>
      <c r="G14" s="171">
        <f t="shared" si="0"/>
        <v>0</v>
      </c>
    </row>
    <row r="15" spans="1:7" ht="33" customHeight="1">
      <c r="A15" s="929" t="str">
        <f>'09月統合家計簿'!A15</f>
        <v>○○銀行　９</v>
      </c>
      <c r="B15" s="1055"/>
      <c r="C15" s="349">
        <f>'09月統合家計簿'!G15</f>
        <v>0</v>
      </c>
      <c r="D15" s="168">
        <f>'10月銀行口座入出金表'!A47-'10月銀行口座入出金表'!C45</f>
        <v>0</v>
      </c>
      <c r="E15" s="175">
        <f>'10月銀行口座入出金表'!F45+'10月銀行口座入出金表'!F46+'10月銀行口座入出金表'!F47+'10月銀行口座入出金表'!F48+'10月銀行口座入出金表'!F49</f>
        <v>0</v>
      </c>
      <c r="F15" s="174">
        <f>'10月銀行口座入出金表'!I45+'10月銀行口座入出金表'!I46+'10月銀行口座入出金表'!I47+'10月銀行口座入出金表'!I48+'10月銀行口座入出金表'!I49</f>
        <v>0</v>
      </c>
      <c r="G15" s="171">
        <f t="shared" si="0"/>
        <v>0</v>
      </c>
    </row>
    <row r="16" spans="1:7" ht="33" customHeight="1" thickBot="1">
      <c r="A16" s="929" t="str">
        <f>'09月統合家計簿'!A16</f>
        <v>○○銀行　１０</v>
      </c>
      <c r="B16" s="1056"/>
      <c r="C16" s="350">
        <f>'09月統合家計簿'!G16</f>
        <v>0</v>
      </c>
      <c r="D16" s="170">
        <f>'10月銀行口座入出金表'!A52-'10月銀行口座入出金表'!C50</f>
        <v>0</v>
      </c>
      <c r="E16" s="176">
        <f>'10月銀行口座入出金表'!F50+'10月銀行口座入出金表'!F51+'10月銀行口座入出金表'!F52+'10月銀行口座入出金表'!F53+'10月銀行口座入出金表'!F54</f>
        <v>0</v>
      </c>
      <c r="F16" s="196">
        <f>'10月銀行口座入出金表'!I50+'10月銀行口座入出金表'!I51+'10月銀行口座入出金表'!I52+'10月銀行口座入出金表'!I53+'10月銀行口座入出金表'!I54</f>
        <v>0</v>
      </c>
      <c r="G16" s="172">
        <f t="shared" si="0"/>
        <v>0</v>
      </c>
    </row>
    <row r="17" spans="1:7" ht="36" customHeight="1" thickBot="1">
      <c r="A17" s="930" t="s">
        <v>64</v>
      </c>
      <c r="B17" s="1053"/>
      <c r="C17" s="177">
        <f>'09月現金収支表'!G37</f>
        <v>0</v>
      </c>
      <c r="D17" s="178"/>
      <c r="E17" s="179">
        <f>'10月現金収支表'!D36</f>
        <v>0</v>
      </c>
      <c r="F17" s="180">
        <f>'10月現金収支表'!F37</f>
        <v>0</v>
      </c>
      <c r="G17" s="195">
        <f>C17+E17-F17</f>
        <v>0</v>
      </c>
    </row>
    <row r="18" spans="1:7" ht="42" customHeight="1" thickBot="1">
      <c r="A18" s="931" t="s">
        <v>1</v>
      </c>
      <c r="B18" s="1053"/>
      <c r="C18" s="226">
        <f>SUM(C7:C17)</f>
        <v>0</v>
      </c>
      <c r="D18" s="230">
        <f>SUM(D7:D17)</f>
        <v>0</v>
      </c>
      <c r="E18" s="231">
        <f>SUM(E7:E17)</f>
        <v>0</v>
      </c>
      <c r="F18" s="232">
        <f>SUM(F7:F17)</f>
        <v>0</v>
      </c>
      <c r="G18" s="233">
        <f>C18-D18+E18-F18</f>
        <v>0</v>
      </c>
    </row>
    <row r="19" ht="36" customHeight="1"/>
    <row r="20" spans="1:8" ht="54" customHeight="1">
      <c r="A20" s="1291" t="s">
        <v>146</v>
      </c>
      <c r="B20" s="1291"/>
      <c r="C20" s="1291"/>
      <c r="D20" s="1291"/>
      <c r="E20" s="1291"/>
      <c r="F20" s="1291"/>
      <c r="G20" s="1291"/>
      <c r="H20" s="191"/>
    </row>
    <row r="21" spans="1:7" ht="42.75" customHeight="1" thickBot="1">
      <c r="A21" s="205" t="s">
        <v>70</v>
      </c>
      <c r="B21" s="203"/>
      <c r="C21" s="203"/>
      <c r="D21" s="214"/>
      <c r="E21" s="215"/>
      <c r="F21" s="216"/>
      <c r="G21" s="217"/>
    </row>
    <row r="22" spans="1:7" ht="42" customHeight="1" thickBot="1">
      <c r="A22" s="1286" t="s">
        <v>67</v>
      </c>
      <c r="B22" s="1287"/>
      <c r="C22" s="1287"/>
      <c r="D22" s="1288"/>
      <c r="E22" s="199" t="s">
        <v>66</v>
      </c>
      <c r="F22" s="199" t="s">
        <v>74</v>
      </c>
      <c r="G22" s="201" t="s">
        <v>149</v>
      </c>
    </row>
    <row r="23" spans="1:7" ht="21" customHeight="1" thickBot="1">
      <c r="A23" s="1298" t="s">
        <v>250</v>
      </c>
      <c r="B23" s="1299"/>
      <c r="C23" s="1299"/>
      <c r="D23" s="1299"/>
      <c r="E23" s="1299"/>
      <c r="F23" s="1300"/>
      <c r="G23" s="1270">
        <f>C18</f>
        <v>0</v>
      </c>
    </row>
    <row r="24" spans="1:7" ht="21" customHeight="1">
      <c r="A24" s="728" t="str">
        <f>'09月統合家計簿'!A24</f>
        <v>年内の入金予定項目明細を記してください</v>
      </c>
      <c r="B24" s="728"/>
      <c r="C24" s="728"/>
      <c r="D24" s="729"/>
      <c r="E24" s="730">
        <v>0</v>
      </c>
      <c r="F24" s="222">
        <f>E24*12</f>
        <v>0</v>
      </c>
      <c r="G24" s="224">
        <f aca="true" t="shared" si="1" ref="G24:G33">E24*3</f>
        <v>0</v>
      </c>
    </row>
    <row r="25" spans="1:7" ht="21" customHeight="1">
      <c r="A25" s="728" t="str">
        <f>'09月統合家計簿'!A25</f>
        <v>年内の入金予定項目明細を記してください</v>
      </c>
      <c r="B25" s="728"/>
      <c r="C25" s="728"/>
      <c r="D25" s="729"/>
      <c r="E25" s="730">
        <v>0</v>
      </c>
      <c r="F25" s="223">
        <f>E25*12</f>
        <v>0</v>
      </c>
      <c r="G25" s="225">
        <f t="shared" si="1"/>
        <v>0</v>
      </c>
    </row>
    <row r="26" spans="1:7" ht="21" customHeight="1">
      <c r="A26" s="728" t="str">
        <f>'09月統合家計簿'!A26</f>
        <v>年内の入金予定項目明細を記してください</v>
      </c>
      <c r="B26" s="728"/>
      <c r="C26" s="728"/>
      <c r="D26" s="729"/>
      <c r="E26" s="730">
        <v>0</v>
      </c>
      <c r="F26" s="223">
        <f aca="true" t="shared" si="2" ref="F26:F33">E26*12</f>
        <v>0</v>
      </c>
      <c r="G26" s="225">
        <f t="shared" si="1"/>
        <v>0</v>
      </c>
    </row>
    <row r="27" spans="1:7" ht="21" customHeight="1">
      <c r="A27" s="728" t="str">
        <f>'09月統合家計簿'!A27</f>
        <v>年内の入金予定項目明細を記してください</v>
      </c>
      <c r="B27" s="728"/>
      <c r="C27" s="728"/>
      <c r="D27" s="729"/>
      <c r="E27" s="730">
        <v>0</v>
      </c>
      <c r="F27" s="223">
        <f t="shared" si="2"/>
        <v>0</v>
      </c>
      <c r="G27" s="225">
        <f t="shared" si="1"/>
        <v>0</v>
      </c>
    </row>
    <row r="28" spans="1:7" ht="21" customHeight="1">
      <c r="A28" s="728" t="str">
        <f>'09月統合家計簿'!A28</f>
        <v>年内の入金予定項目明細を記してください</v>
      </c>
      <c r="B28" s="728"/>
      <c r="C28" s="728"/>
      <c r="D28" s="729"/>
      <c r="E28" s="730">
        <v>0</v>
      </c>
      <c r="F28" s="223">
        <f t="shared" si="2"/>
        <v>0</v>
      </c>
      <c r="G28" s="225">
        <f t="shared" si="1"/>
        <v>0</v>
      </c>
    </row>
    <row r="29" spans="1:7" ht="21" customHeight="1">
      <c r="A29" s="728" t="str">
        <f>'09月統合家計簿'!A29</f>
        <v>年内の入金予定項目明細を記してください</v>
      </c>
      <c r="B29" s="728"/>
      <c r="C29" s="728"/>
      <c r="D29" s="729"/>
      <c r="E29" s="730">
        <v>0</v>
      </c>
      <c r="F29" s="223">
        <f t="shared" si="2"/>
        <v>0</v>
      </c>
      <c r="G29" s="225">
        <f t="shared" si="1"/>
        <v>0</v>
      </c>
    </row>
    <row r="30" spans="1:7" ht="21" customHeight="1">
      <c r="A30" s="728" t="str">
        <f>'09月統合家計簿'!A30</f>
        <v>年内の入金予定項目明細を記してください</v>
      </c>
      <c r="B30" s="731"/>
      <c r="C30" s="731"/>
      <c r="D30" s="732"/>
      <c r="E30" s="730">
        <v>0</v>
      </c>
      <c r="F30" s="223">
        <f t="shared" si="2"/>
        <v>0</v>
      </c>
      <c r="G30" s="225">
        <f t="shared" si="1"/>
        <v>0</v>
      </c>
    </row>
    <row r="31" spans="1:7" ht="21" customHeight="1">
      <c r="A31" s="728" t="str">
        <f>'09月統合家計簿'!A31</f>
        <v>年内の入金予定項目明細を記してください</v>
      </c>
      <c r="B31" s="731"/>
      <c r="C31" s="731"/>
      <c r="D31" s="732"/>
      <c r="E31" s="730">
        <v>0</v>
      </c>
      <c r="F31" s="223">
        <f t="shared" si="2"/>
        <v>0</v>
      </c>
      <c r="G31" s="225">
        <f t="shared" si="1"/>
        <v>0</v>
      </c>
    </row>
    <row r="32" spans="1:7" ht="21" customHeight="1">
      <c r="A32" s="728" t="str">
        <f>'09月統合家計簿'!A32</f>
        <v>年内の入金予定項目明細を記してください</v>
      </c>
      <c r="B32" s="731"/>
      <c r="C32" s="731"/>
      <c r="D32" s="732"/>
      <c r="E32" s="730">
        <v>0</v>
      </c>
      <c r="F32" s="223">
        <f t="shared" si="2"/>
        <v>0</v>
      </c>
      <c r="G32" s="225">
        <f t="shared" si="1"/>
        <v>0</v>
      </c>
    </row>
    <row r="33" spans="1:7" ht="21" customHeight="1" thickBot="1">
      <c r="A33" s="728" t="str">
        <f>'09月統合家計簿'!A33</f>
        <v>年内の入金予定項目明細を記してください</v>
      </c>
      <c r="B33" s="733"/>
      <c r="C33" s="733"/>
      <c r="D33" s="734"/>
      <c r="E33" s="735">
        <v>0</v>
      </c>
      <c r="F33" s="223">
        <f t="shared" si="2"/>
        <v>0</v>
      </c>
      <c r="G33" s="293">
        <f t="shared" si="1"/>
        <v>0</v>
      </c>
    </row>
    <row r="34" spans="1:7" ht="42" customHeight="1" thickBot="1">
      <c r="A34" s="213"/>
      <c r="B34" s="198"/>
      <c r="C34" s="198"/>
      <c r="D34" s="202" t="s">
        <v>72</v>
      </c>
      <c r="E34" s="221">
        <f>SUM(E24:E33)</f>
        <v>0</v>
      </c>
      <c r="F34" s="221">
        <f>SUM(F24:F33)</f>
        <v>0</v>
      </c>
      <c r="G34" s="226">
        <f>SUM(G23:G33)</f>
        <v>0</v>
      </c>
    </row>
    <row r="35" spans="1:8" ht="18" customHeight="1">
      <c r="A35" s="189"/>
      <c r="B35" s="189"/>
      <c r="C35" s="189"/>
      <c r="D35" s="189"/>
      <c r="E35" s="189"/>
      <c r="F35" s="189"/>
      <c r="G35" s="189"/>
      <c r="H35" s="3"/>
    </row>
    <row r="36" spans="1:8" ht="42" customHeight="1" thickBot="1">
      <c r="A36" s="206" t="s">
        <v>71</v>
      </c>
      <c r="B36" s="204"/>
      <c r="C36" s="204"/>
      <c r="D36" s="204"/>
      <c r="E36" s="204"/>
      <c r="F36" s="204"/>
      <c r="G36" s="204"/>
      <c r="H36" s="191"/>
    </row>
    <row r="37" spans="1:8" ht="42" customHeight="1" thickBot="1">
      <c r="A37" s="1286" t="s">
        <v>68</v>
      </c>
      <c r="B37" s="1287"/>
      <c r="C37" s="1287"/>
      <c r="D37" s="1288"/>
      <c r="E37" s="199" t="s">
        <v>66</v>
      </c>
      <c r="F37" s="199" t="s">
        <v>74</v>
      </c>
      <c r="G37" s="201" t="s">
        <v>150</v>
      </c>
      <c r="H37" s="192"/>
    </row>
    <row r="38" spans="1:7" ht="21" customHeight="1">
      <c r="A38" s="731" t="str">
        <f>'09月統合家計簿'!A38</f>
        <v>年内の出金予定項目明細を記してください</v>
      </c>
      <c r="B38" s="736"/>
      <c r="C38" s="736"/>
      <c r="D38" s="737"/>
      <c r="E38" s="738">
        <v>0</v>
      </c>
      <c r="F38" s="222">
        <f>E38*12</f>
        <v>0</v>
      </c>
      <c r="G38" s="224">
        <f>E38*3</f>
        <v>0</v>
      </c>
    </row>
    <row r="39" spans="1:7" ht="21" customHeight="1">
      <c r="A39" s="731" t="str">
        <f>'09月統合家計簿'!A39</f>
        <v>年内の出金予定項目明細を記してください</v>
      </c>
      <c r="B39" s="728"/>
      <c r="C39" s="728"/>
      <c r="D39" s="729"/>
      <c r="E39" s="739">
        <v>0</v>
      </c>
      <c r="F39" s="223">
        <f aca="true" t="shared" si="3" ref="F39:F57">E39*12</f>
        <v>0</v>
      </c>
      <c r="G39" s="225">
        <f>E39*3</f>
        <v>0</v>
      </c>
    </row>
    <row r="40" spans="1:7" ht="21" customHeight="1">
      <c r="A40" s="731" t="str">
        <f>'09月統合家計簿'!A40</f>
        <v>年内の出金予定項目明細を記してください</v>
      </c>
      <c r="B40" s="728"/>
      <c r="C40" s="728"/>
      <c r="D40" s="729"/>
      <c r="E40" s="739">
        <v>0</v>
      </c>
      <c r="F40" s="223">
        <f>E40*12</f>
        <v>0</v>
      </c>
      <c r="G40" s="225">
        <f>E40*3</f>
        <v>0</v>
      </c>
    </row>
    <row r="41" spans="1:7" ht="21" customHeight="1">
      <c r="A41" s="731" t="str">
        <f>'09月統合家計簿'!A41</f>
        <v>年内の出金予定項目明細を記してください</v>
      </c>
      <c r="B41" s="728"/>
      <c r="C41" s="728"/>
      <c r="D41" s="729"/>
      <c r="E41" s="739">
        <v>0</v>
      </c>
      <c r="F41" s="223">
        <f t="shared" si="3"/>
        <v>0</v>
      </c>
      <c r="G41" s="225">
        <f aca="true" t="shared" si="4" ref="G41:G57">E41*3</f>
        <v>0</v>
      </c>
    </row>
    <row r="42" spans="1:7" ht="21" customHeight="1">
      <c r="A42" s="731" t="str">
        <f>'09月統合家計簿'!A42</f>
        <v>年内の出金予定項目明細を記してください</v>
      </c>
      <c r="B42" s="731"/>
      <c r="C42" s="731"/>
      <c r="D42" s="732"/>
      <c r="E42" s="740">
        <v>0</v>
      </c>
      <c r="F42" s="223">
        <f t="shared" si="3"/>
        <v>0</v>
      </c>
      <c r="G42" s="225">
        <f t="shared" si="4"/>
        <v>0</v>
      </c>
    </row>
    <row r="43" spans="1:7" ht="21" customHeight="1">
      <c r="A43" s="731" t="str">
        <f>'09月統合家計簿'!A43</f>
        <v>年内の出金予定項目明細を記してください</v>
      </c>
      <c r="B43" s="731"/>
      <c r="C43" s="731"/>
      <c r="D43" s="732"/>
      <c r="E43" s="740">
        <v>0</v>
      </c>
      <c r="F43" s="223">
        <f>E43*12</f>
        <v>0</v>
      </c>
      <c r="G43" s="225">
        <f t="shared" si="4"/>
        <v>0</v>
      </c>
    </row>
    <row r="44" spans="1:7" ht="21" customHeight="1">
      <c r="A44" s="731" t="str">
        <f>'09月統合家計簿'!A44</f>
        <v>年内の出金予定項目明細を記してください</v>
      </c>
      <c r="B44" s="731"/>
      <c r="C44" s="731"/>
      <c r="D44" s="732"/>
      <c r="E44" s="741">
        <v>0</v>
      </c>
      <c r="F44" s="223">
        <f t="shared" si="3"/>
        <v>0</v>
      </c>
      <c r="G44" s="225">
        <f t="shared" si="4"/>
        <v>0</v>
      </c>
    </row>
    <row r="45" spans="1:7" ht="21" customHeight="1">
      <c r="A45" s="731" t="str">
        <f>'09月統合家計簿'!A45</f>
        <v>年内の出金予定項目明細を記してください</v>
      </c>
      <c r="B45" s="731"/>
      <c r="C45" s="731"/>
      <c r="D45" s="732"/>
      <c r="E45" s="741">
        <v>0</v>
      </c>
      <c r="F45" s="223">
        <f t="shared" si="3"/>
        <v>0</v>
      </c>
      <c r="G45" s="225">
        <f t="shared" si="4"/>
        <v>0</v>
      </c>
    </row>
    <row r="46" spans="1:7" ht="21" customHeight="1">
      <c r="A46" s="731" t="str">
        <f>'09月統合家計簿'!A46</f>
        <v>年内の出金予定項目明細を記してください</v>
      </c>
      <c r="B46" s="731"/>
      <c r="C46" s="731"/>
      <c r="D46" s="731"/>
      <c r="E46" s="742">
        <v>0</v>
      </c>
      <c r="F46" s="223">
        <f t="shared" si="3"/>
        <v>0</v>
      </c>
      <c r="G46" s="225">
        <f t="shared" si="4"/>
        <v>0</v>
      </c>
    </row>
    <row r="47" spans="1:7" ht="21" customHeight="1">
      <c r="A47" s="731" t="str">
        <f>'09月統合家計簿'!A47</f>
        <v>年内の出金予定項目明細を記してください</v>
      </c>
      <c r="B47" s="731"/>
      <c r="C47" s="731"/>
      <c r="D47" s="731"/>
      <c r="E47" s="743">
        <v>0</v>
      </c>
      <c r="F47" s="223">
        <f t="shared" si="3"/>
        <v>0</v>
      </c>
      <c r="G47" s="225">
        <f t="shared" si="4"/>
        <v>0</v>
      </c>
    </row>
    <row r="48" spans="1:7" ht="21" customHeight="1">
      <c r="A48" s="731" t="str">
        <f>'09月統合家計簿'!A48</f>
        <v>年内の出金予定項目明細を記してください</v>
      </c>
      <c r="B48" s="731"/>
      <c r="C48" s="731"/>
      <c r="D48" s="731"/>
      <c r="E48" s="743">
        <v>0</v>
      </c>
      <c r="F48" s="223">
        <f t="shared" si="3"/>
        <v>0</v>
      </c>
      <c r="G48" s="225">
        <f t="shared" si="4"/>
        <v>0</v>
      </c>
    </row>
    <row r="49" spans="1:7" ht="21" customHeight="1">
      <c r="A49" s="731" t="str">
        <f>'09月統合家計簿'!A49</f>
        <v>年内の出金予定項目明細を記してください</v>
      </c>
      <c r="B49" s="731"/>
      <c r="C49" s="731"/>
      <c r="D49" s="731"/>
      <c r="E49" s="742">
        <v>0</v>
      </c>
      <c r="F49" s="223">
        <f t="shared" si="3"/>
        <v>0</v>
      </c>
      <c r="G49" s="225">
        <f t="shared" si="4"/>
        <v>0</v>
      </c>
    </row>
    <row r="50" spans="1:7" ht="21" customHeight="1">
      <c r="A50" s="731" t="str">
        <f>'09月統合家計簿'!A50</f>
        <v>年内の出金予定項目明細を記してください</v>
      </c>
      <c r="B50" s="731"/>
      <c r="C50" s="731"/>
      <c r="D50" s="731"/>
      <c r="E50" s="743">
        <v>0</v>
      </c>
      <c r="F50" s="223">
        <f t="shared" si="3"/>
        <v>0</v>
      </c>
      <c r="G50" s="225">
        <f t="shared" si="4"/>
        <v>0</v>
      </c>
    </row>
    <row r="51" spans="1:7" ht="21" customHeight="1">
      <c r="A51" s="731" t="str">
        <f>'09月統合家計簿'!A51</f>
        <v>年内の出金予定項目明細を記してください</v>
      </c>
      <c r="B51" s="731"/>
      <c r="C51" s="731"/>
      <c r="D51" s="731"/>
      <c r="E51" s="743">
        <v>0</v>
      </c>
      <c r="F51" s="223">
        <f t="shared" si="3"/>
        <v>0</v>
      </c>
      <c r="G51" s="225">
        <f t="shared" si="4"/>
        <v>0</v>
      </c>
    </row>
    <row r="52" spans="1:7" ht="21" customHeight="1">
      <c r="A52" s="731" t="str">
        <f>'09月統合家計簿'!A52</f>
        <v>年内の出金予定項目明細を記してください</v>
      </c>
      <c r="B52" s="731"/>
      <c r="C52" s="731"/>
      <c r="D52" s="731"/>
      <c r="E52" s="743">
        <v>0</v>
      </c>
      <c r="F52" s="223">
        <f t="shared" si="3"/>
        <v>0</v>
      </c>
      <c r="G52" s="225">
        <f t="shared" si="4"/>
        <v>0</v>
      </c>
    </row>
    <row r="53" spans="1:7" ht="21" customHeight="1">
      <c r="A53" s="731" t="str">
        <f>'09月統合家計簿'!A53</f>
        <v>年内の出金予定項目明細を記してください</v>
      </c>
      <c r="B53" s="731"/>
      <c r="C53" s="731"/>
      <c r="D53" s="731"/>
      <c r="E53" s="743">
        <v>0</v>
      </c>
      <c r="F53" s="223">
        <f t="shared" si="3"/>
        <v>0</v>
      </c>
      <c r="G53" s="225">
        <f t="shared" si="4"/>
        <v>0</v>
      </c>
    </row>
    <row r="54" spans="1:7" ht="21" customHeight="1">
      <c r="A54" s="731" t="str">
        <f>'09月統合家計簿'!A54</f>
        <v>年内の出金予定項目明細を記してください</v>
      </c>
      <c r="B54" s="731"/>
      <c r="C54" s="731"/>
      <c r="D54" s="732"/>
      <c r="E54" s="742">
        <v>0</v>
      </c>
      <c r="F54" s="223">
        <f t="shared" si="3"/>
        <v>0</v>
      </c>
      <c r="G54" s="225">
        <f t="shared" si="4"/>
        <v>0</v>
      </c>
    </row>
    <row r="55" spans="1:7" ht="21" customHeight="1">
      <c r="A55" s="731" t="str">
        <f>'09月統合家計簿'!A55</f>
        <v>年内の出金予定項目明細を記してください</v>
      </c>
      <c r="B55" s="731"/>
      <c r="C55" s="731"/>
      <c r="D55" s="732"/>
      <c r="E55" s="743">
        <v>0</v>
      </c>
      <c r="F55" s="223">
        <f t="shared" si="3"/>
        <v>0</v>
      </c>
      <c r="G55" s="225">
        <f t="shared" si="4"/>
        <v>0</v>
      </c>
    </row>
    <row r="56" spans="1:7" ht="21" customHeight="1">
      <c r="A56" s="731" t="str">
        <f>'09月統合家計簿'!A56</f>
        <v>年内の出金予定項目明細を記してください</v>
      </c>
      <c r="B56" s="731"/>
      <c r="C56" s="731"/>
      <c r="D56" s="732"/>
      <c r="E56" s="742">
        <v>0</v>
      </c>
      <c r="F56" s="223">
        <f t="shared" si="3"/>
        <v>0</v>
      </c>
      <c r="G56" s="225">
        <f t="shared" si="4"/>
        <v>0</v>
      </c>
    </row>
    <row r="57" spans="1:7" ht="21" customHeight="1" thickBot="1">
      <c r="A57" s="731" t="str">
        <f>'09月統合家計簿'!A57</f>
        <v>年内の出金予定項目明細を記してください</v>
      </c>
      <c r="B57" s="744"/>
      <c r="C57" s="744"/>
      <c r="D57" s="745"/>
      <c r="E57" s="746">
        <v>0</v>
      </c>
      <c r="F57" s="227">
        <f t="shared" si="3"/>
        <v>0</v>
      </c>
      <c r="G57" s="293">
        <f t="shared" si="4"/>
        <v>0</v>
      </c>
    </row>
    <row r="58" spans="1:7" ht="42" customHeight="1" thickBot="1">
      <c r="A58" s="213"/>
      <c r="B58" s="198"/>
      <c r="C58" s="198"/>
      <c r="D58" s="202" t="s">
        <v>69</v>
      </c>
      <c r="E58" s="221">
        <f>SUM(E38:E57)</f>
        <v>0</v>
      </c>
      <c r="F58" s="221">
        <f>SUM(F38:F57)</f>
        <v>0</v>
      </c>
      <c r="G58" s="226">
        <f>SUM(G38:G57)</f>
        <v>0</v>
      </c>
    </row>
    <row r="59" spans="1:7" ht="39.75" customHeight="1">
      <c r="A59" s="193"/>
      <c r="B59" s="1"/>
      <c r="C59" s="1"/>
      <c r="D59" s="1"/>
      <c r="E59" s="1"/>
      <c r="F59" s="207" t="s">
        <v>75</v>
      </c>
      <c r="G59" s="229">
        <f>G34-G58</f>
        <v>0</v>
      </c>
    </row>
    <row r="60" spans="1:7" ht="18" customHeight="1">
      <c r="A60" s="194"/>
      <c r="B60" s="1"/>
      <c r="C60" s="1"/>
      <c r="D60" s="1"/>
      <c r="E60" s="200"/>
      <c r="F60" s="1"/>
      <c r="G60" s="219" t="s">
        <v>188</v>
      </c>
    </row>
    <row r="61" spans="1:7" ht="18" customHeight="1">
      <c r="A61" s="194"/>
      <c r="B61" s="1"/>
      <c r="C61" s="1"/>
      <c r="D61" s="1"/>
      <c r="E61" s="200"/>
      <c r="F61" s="219"/>
      <c r="G61" s="2"/>
    </row>
  </sheetData>
  <sheetProtection sheet="1" objects="1" scenarios="1"/>
  <mergeCells count="7">
    <mergeCell ref="A37:D37"/>
    <mergeCell ref="A1:G1"/>
    <mergeCell ref="A2:G2"/>
    <mergeCell ref="A20:G20"/>
    <mergeCell ref="A6:B6"/>
    <mergeCell ref="A23:F23"/>
    <mergeCell ref="A22:D22"/>
  </mergeCells>
  <printOptions/>
  <pageMargins left="0.7" right="0.7" top="0.75" bottom="0.75" header="0.3" footer="0.3"/>
  <pageSetup orientation="portrait" paperSize="9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E28F"/>
  </sheetPr>
  <dimension ref="A1:AD57"/>
  <sheetViews>
    <sheetView zoomScalePageLayoutView="0" workbookViewId="0" topLeftCell="A1">
      <pane xSplit="1" ySplit="4" topLeftCell="B5" activePane="bottomRight" state="frozen"/>
      <selection pane="topLeft" activeCell="B55" sqref="B55"/>
      <selection pane="topRight" activeCell="B55" sqref="B55"/>
      <selection pane="bottomLeft" activeCell="B55" sqref="B55"/>
      <selection pane="bottomRight" activeCell="A1" sqref="A1:L1"/>
    </sheetView>
  </sheetViews>
  <sheetFormatPr defaultColWidth="9.140625" defaultRowHeight="15"/>
  <cols>
    <col min="1" max="1" width="15.57421875" style="11" customWidth="1"/>
    <col min="2" max="3" width="13.140625" style="11" customWidth="1"/>
    <col min="4" max="4" width="35.57421875" style="11" customWidth="1"/>
    <col min="5" max="5" width="9.57421875" style="11" customWidth="1"/>
    <col min="6" max="6" width="13.140625" style="11" customWidth="1"/>
    <col min="7" max="7" width="35.57421875" style="11" customWidth="1"/>
    <col min="8" max="8" width="9.57421875" style="10" customWidth="1"/>
    <col min="9" max="9" width="13.140625" style="11" customWidth="1"/>
    <col min="10" max="10" width="35.57421875" style="11" customWidth="1"/>
    <col min="11" max="11" width="9.57421875" style="11" customWidth="1"/>
    <col min="12" max="12" width="16.57421875" style="122" bestFit="1" customWidth="1"/>
    <col min="13" max="13" width="13.7109375" style="14" customWidth="1"/>
    <col min="14" max="14" width="14.28125" style="15" bestFit="1" customWidth="1"/>
    <col min="15" max="15" width="10.8515625" style="16" bestFit="1" customWidth="1"/>
    <col min="16" max="16" width="9.00390625" style="11" customWidth="1"/>
    <col min="17" max="17" width="10.28125" style="17" bestFit="1" customWidth="1"/>
    <col min="18" max="18" width="14.421875" style="18" customWidth="1"/>
    <col min="19" max="19" width="10.57421875" style="19" bestFit="1" customWidth="1"/>
    <col min="20" max="20" width="9.140625" style="20" bestFit="1" customWidth="1"/>
    <col min="21" max="21" width="9.00390625" style="21" customWidth="1"/>
    <col min="22" max="22" width="16.421875" style="18" customWidth="1"/>
    <col min="23" max="23" width="11.421875" style="20" bestFit="1" customWidth="1"/>
    <col min="24" max="24" width="12.140625" style="22" customWidth="1"/>
    <col min="25" max="25" width="12.57421875" style="23" customWidth="1"/>
    <col min="26" max="26" width="10.421875" style="24" bestFit="1" customWidth="1"/>
    <col min="27" max="27" width="9.140625" style="25" bestFit="1" customWidth="1"/>
    <col min="28" max="28" width="5.140625" style="123" customWidth="1"/>
    <col min="29" max="29" width="10.00390625" style="17" customWidth="1"/>
    <col min="30" max="30" width="12.28125" style="17" customWidth="1"/>
    <col min="31" max="31" width="12.28125" style="11" customWidth="1"/>
    <col min="32" max="16384" width="9.00390625" style="11" customWidth="1"/>
  </cols>
  <sheetData>
    <row r="1" spans="1:28" ht="63" customHeight="1">
      <c r="A1" s="1301" t="s">
        <v>246</v>
      </c>
      <c r="B1" s="1301"/>
      <c r="C1" s="1301"/>
      <c r="D1" s="1301"/>
      <c r="E1" s="1301"/>
      <c r="F1" s="1301"/>
      <c r="G1" s="1301"/>
      <c r="H1" s="1301"/>
      <c r="I1" s="1301"/>
      <c r="J1" s="1301"/>
      <c r="K1" s="1301"/>
      <c r="L1" s="1301"/>
      <c r="AB1" s="31"/>
    </row>
    <row r="2" spans="1:28" ht="21" customHeight="1">
      <c r="A2" s="1302" t="s">
        <v>10</v>
      </c>
      <c r="B2" s="1302"/>
      <c r="C2" s="1302"/>
      <c r="D2" s="1302"/>
      <c r="E2" s="1302"/>
      <c r="F2" s="1302"/>
      <c r="G2" s="1302"/>
      <c r="H2" s="1302"/>
      <c r="I2" s="1302"/>
      <c r="J2" s="1302"/>
      <c r="K2" s="1302"/>
      <c r="L2" s="1302"/>
      <c r="AB2" s="31"/>
    </row>
    <row r="3" spans="1:28" ht="21" customHeight="1" thickBot="1">
      <c r="A3" s="9" t="s">
        <v>140</v>
      </c>
      <c r="C3" s="32" t="s">
        <v>11</v>
      </c>
      <c r="D3" s="33"/>
      <c r="E3" s="33"/>
      <c r="F3" s="34"/>
      <c r="G3" s="33"/>
      <c r="H3" s="33"/>
      <c r="I3" s="35"/>
      <c r="J3" s="12" t="s">
        <v>6</v>
      </c>
      <c r="K3" s="13" t="s">
        <v>7</v>
      </c>
      <c r="L3" s="36">
        <f ca="1">NOW()</f>
        <v>44276.03434050926</v>
      </c>
      <c r="AB3" s="17"/>
    </row>
    <row r="4" spans="1:28" ht="52.5" customHeight="1" thickBot="1" thickTop="1">
      <c r="A4" s="37" t="s">
        <v>12</v>
      </c>
      <c r="B4" s="38" t="s">
        <v>13</v>
      </c>
      <c r="C4" s="39" t="s">
        <v>14</v>
      </c>
      <c r="D4" s="40" t="s">
        <v>15</v>
      </c>
      <c r="E4" s="41" t="s">
        <v>16</v>
      </c>
      <c r="F4" s="42" t="s">
        <v>17</v>
      </c>
      <c r="G4" s="43" t="s">
        <v>18</v>
      </c>
      <c r="H4" s="44" t="s">
        <v>19</v>
      </c>
      <c r="I4" s="45" t="s">
        <v>20</v>
      </c>
      <c r="J4" s="46" t="s">
        <v>21</v>
      </c>
      <c r="K4" s="47" t="s">
        <v>22</v>
      </c>
      <c r="L4" s="48" t="s">
        <v>23</v>
      </c>
      <c r="M4" s="49"/>
      <c r="N4" s="50"/>
      <c r="O4" s="51"/>
      <c r="Q4" s="52"/>
      <c r="R4" s="49"/>
      <c r="S4" s="53"/>
      <c r="T4" s="54"/>
      <c r="U4" s="55"/>
      <c r="AB4" s="17"/>
    </row>
    <row r="5" spans="1:28" ht="19.5" thickTop="1">
      <c r="A5" s="56" t="str">
        <f>'10月統合家計簿'!A7</f>
        <v>○○銀行　１</v>
      </c>
      <c r="B5" s="182">
        <f>'09月銀行口座入出金表'!L5</f>
        <v>0</v>
      </c>
      <c r="C5" s="57">
        <f>'10月カード利用明細表'!B14</f>
        <v>0</v>
      </c>
      <c r="D5" s="889" t="s">
        <v>50</v>
      </c>
      <c r="E5" s="694"/>
      <c r="F5" s="710"/>
      <c r="G5" s="725"/>
      <c r="H5" s="716"/>
      <c r="I5" s="726"/>
      <c r="J5" s="725"/>
      <c r="K5" s="727"/>
      <c r="L5" s="58">
        <f>B5-SUM(C5:C7)+SUM(F5:F9)-SUM(I5:I9)</f>
        <v>0</v>
      </c>
      <c r="M5" s="49"/>
      <c r="N5" s="59"/>
      <c r="O5" s="51"/>
      <c r="Q5" s="52"/>
      <c r="R5" s="49"/>
      <c r="S5" s="53"/>
      <c r="T5" s="54"/>
      <c r="U5" s="55"/>
      <c r="AB5" s="17"/>
    </row>
    <row r="6" spans="1:28" ht="18.75">
      <c r="A6" s="60" t="s">
        <v>24</v>
      </c>
      <c r="B6" s="61"/>
      <c r="C6" s="719"/>
      <c r="D6" s="693"/>
      <c r="E6" s="720"/>
      <c r="F6" s="695"/>
      <c r="G6" s="721"/>
      <c r="H6" s="697"/>
      <c r="I6" s="698"/>
      <c r="J6" s="696"/>
      <c r="K6" s="699"/>
      <c r="L6" s="62"/>
      <c r="M6" s="49"/>
      <c r="N6" s="50"/>
      <c r="O6" s="51"/>
      <c r="Q6" s="52"/>
      <c r="R6" s="49"/>
      <c r="S6" s="53"/>
      <c r="T6" s="54"/>
      <c r="U6" s="55"/>
      <c r="AB6" s="17"/>
    </row>
    <row r="7" spans="1:28" ht="18.75">
      <c r="A7" s="63">
        <f>SUM(C5:C7)</f>
        <v>0</v>
      </c>
      <c r="B7" s="61"/>
      <c r="C7" s="692"/>
      <c r="D7" s="693"/>
      <c r="E7" s="694"/>
      <c r="F7" s="695"/>
      <c r="G7" s="696"/>
      <c r="H7" s="697"/>
      <c r="I7" s="698"/>
      <c r="J7" s="696"/>
      <c r="K7" s="699"/>
      <c r="L7" s="62"/>
      <c r="M7" s="49"/>
      <c r="N7" s="50"/>
      <c r="O7" s="51"/>
      <c r="Q7" s="52"/>
      <c r="R7" s="49"/>
      <c r="S7" s="53"/>
      <c r="T7" s="54"/>
      <c r="U7" s="55"/>
      <c r="AB7" s="17"/>
    </row>
    <row r="8" spans="1:28" ht="18.75">
      <c r="A8" s="64" t="s">
        <v>25</v>
      </c>
      <c r="B8" s="61"/>
      <c r="C8" s="692"/>
      <c r="D8" s="715"/>
      <c r="E8" s="694"/>
      <c r="F8" s="695"/>
      <c r="G8" s="696"/>
      <c r="H8" s="697"/>
      <c r="I8" s="698"/>
      <c r="J8" s="696"/>
      <c r="K8" s="699"/>
      <c r="L8" s="62"/>
      <c r="M8" s="49"/>
      <c r="N8" s="50"/>
      <c r="O8" s="51"/>
      <c r="Q8" s="52"/>
      <c r="R8" s="49"/>
      <c r="S8" s="53"/>
      <c r="T8" s="54"/>
      <c r="U8" s="55"/>
      <c r="AB8" s="17"/>
    </row>
    <row r="9" spans="1:28" ht="19.5" thickBot="1">
      <c r="A9" s="65">
        <f>B5-SUM(C5:C9)</f>
        <v>0</v>
      </c>
      <c r="B9" s="66"/>
      <c r="C9" s="722"/>
      <c r="D9" s="723"/>
      <c r="E9" s="724"/>
      <c r="F9" s="703"/>
      <c r="G9" s="704"/>
      <c r="H9" s="705"/>
      <c r="I9" s="706"/>
      <c r="J9" s="704"/>
      <c r="K9" s="707"/>
      <c r="L9" s="67"/>
      <c r="M9" s="49"/>
      <c r="N9" s="50"/>
      <c r="O9" s="51"/>
      <c r="Q9" s="52"/>
      <c r="R9" s="49"/>
      <c r="S9" s="53"/>
      <c r="T9" s="54"/>
      <c r="U9" s="55"/>
      <c r="AB9" s="17"/>
    </row>
    <row r="10" spans="1:28" ht="18.75">
      <c r="A10" s="68" t="str">
        <f>'10月統合家計簿'!A8</f>
        <v>○○銀行　２</v>
      </c>
      <c r="B10" s="220">
        <f>'09月銀行口座入出金表'!L10</f>
        <v>0</v>
      </c>
      <c r="C10" s="69">
        <f>'10月カード利用明細表'!B26</f>
        <v>0</v>
      </c>
      <c r="D10" s="708" t="s">
        <v>51</v>
      </c>
      <c r="E10" s="709"/>
      <c r="F10" s="710"/>
      <c r="G10" s="711"/>
      <c r="H10" s="697"/>
      <c r="I10" s="712"/>
      <c r="J10" s="711"/>
      <c r="K10" s="713"/>
      <c r="L10" s="58">
        <f>B10-SUM(C10:C14)+SUM(F10:F14)-SUM(I10:I14)</f>
        <v>0</v>
      </c>
      <c r="M10" s="49"/>
      <c r="N10" s="50"/>
      <c r="O10" s="51"/>
      <c r="Q10" s="52"/>
      <c r="R10" s="49"/>
      <c r="S10" s="53"/>
      <c r="T10" s="54"/>
      <c r="U10" s="55"/>
      <c r="AB10" s="17"/>
    </row>
    <row r="11" spans="1:28" ht="18.75">
      <c r="A11" s="60" t="s">
        <v>24</v>
      </c>
      <c r="B11" s="61"/>
      <c r="C11" s="692"/>
      <c r="D11" s="693"/>
      <c r="E11" s="694"/>
      <c r="F11" s="695"/>
      <c r="G11" s="696"/>
      <c r="H11" s="697"/>
      <c r="I11" s="698"/>
      <c r="J11" s="696"/>
      <c r="K11" s="699"/>
      <c r="L11" s="62"/>
      <c r="M11" s="49"/>
      <c r="N11" s="50"/>
      <c r="O11" s="51"/>
      <c r="Q11" s="52"/>
      <c r="R11" s="49"/>
      <c r="S11" s="53"/>
      <c r="T11" s="54"/>
      <c r="U11" s="55"/>
      <c r="AB11" s="17"/>
    </row>
    <row r="12" spans="1:28" ht="18.75">
      <c r="A12" s="63">
        <f>SUM(C10:C14)</f>
        <v>0</v>
      </c>
      <c r="B12" s="61"/>
      <c r="C12" s="692"/>
      <c r="D12" s="693"/>
      <c r="E12" s="694"/>
      <c r="F12" s="695"/>
      <c r="G12" s="696"/>
      <c r="H12" s="697"/>
      <c r="I12" s="698"/>
      <c r="J12" s="696"/>
      <c r="K12" s="699"/>
      <c r="L12" s="62"/>
      <c r="M12" s="49"/>
      <c r="N12" s="50"/>
      <c r="O12" s="51"/>
      <c r="Q12" s="52"/>
      <c r="R12" s="49"/>
      <c r="S12" s="53"/>
      <c r="T12" s="54"/>
      <c r="U12" s="55"/>
      <c r="AB12" s="17"/>
    </row>
    <row r="13" spans="1:28" ht="18.75">
      <c r="A13" s="64" t="s">
        <v>25</v>
      </c>
      <c r="B13" s="61"/>
      <c r="C13" s="692"/>
      <c r="D13" s="715"/>
      <c r="E13" s="694"/>
      <c r="F13" s="695"/>
      <c r="G13" s="696"/>
      <c r="H13" s="697"/>
      <c r="I13" s="698"/>
      <c r="J13" s="696"/>
      <c r="K13" s="699"/>
      <c r="L13" s="62"/>
      <c r="M13" s="49"/>
      <c r="N13" s="50"/>
      <c r="O13" s="51"/>
      <c r="Q13" s="52"/>
      <c r="R13" s="49"/>
      <c r="S13" s="53"/>
      <c r="T13" s="54"/>
      <c r="U13" s="55"/>
      <c r="AB13" s="17"/>
    </row>
    <row r="14" spans="1:28" ht="19.5" thickBot="1">
      <c r="A14" s="65">
        <f>B10-SUM(C10:C14)</f>
        <v>0</v>
      </c>
      <c r="B14" s="66"/>
      <c r="C14" s="700"/>
      <c r="D14" s="718"/>
      <c r="E14" s="702"/>
      <c r="F14" s="703"/>
      <c r="G14" s="704"/>
      <c r="H14" s="705"/>
      <c r="I14" s="706"/>
      <c r="J14" s="704"/>
      <c r="K14" s="707"/>
      <c r="L14" s="67"/>
      <c r="M14" s="49"/>
      <c r="N14" s="50"/>
      <c r="O14" s="51"/>
      <c r="Q14" s="52"/>
      <c r="R14" s="49"/>
      <c r="S14" s="53"/>
      <c r="T14" s="54"/>
      <c r="U14" s="55"/>
      <c r="AB14" s="17"/>
    </row>
    <row r="15" spans="1:28" ht="18.75">
      <c r="A15" s="68" t="str">
        <f>'10月統合家計簿'!A9</f>
        <v>○○銀行　３</v>
      </c>
      <c r="B15" s="220">
        <f>'09月銀行口座入出金表'!L15</f>
        <v>0</v>
      </c>
      <c r="C15" s="69">
        <f>'10月カード利用明細表'!B38</f>
        <v>0</v>
      </c>
      <c r="D15" s="708" t="s">
        <v>52</v>
      </c>
      <c r="E15" s="709"/>
      <c r="F15" s="710"/>
      <c r="G15" s="711"/>
      <c r="H15" s="697"/>
      <c r="I15" s="712"/>
      <c r="J15" s="711"/>
      <c r="K15" s="713"/>
      <c r="L15" s="58">
        <f>B15-SUM(C15:C19)+SUM(F15:F19)-SUM(I15:I19)</f>
        <v>0</v>
      </c>
      <c r="M15" s="49"/>
      <c r="N15" s="50"/>
      <c r="O15" s="51"/>
      <c r="Q15" s="52"/>
      <c r="R15" s="49"/>
      <c r="S15" s="53"/>
      <c r="T15" s="54"/>
      <c r="U15" s="55"/>
      <c r="AB15" s="17"/>
    </row>
    <row r="16" spans="1:28" ht="18.75">
      <c r="A16" s="60" t="s">
        <v>24</v>
      </c>
      <c r="B16" s="61"/>
      <c r="C16" s="692"/>
      <c r="D16" s="693"/>
      <c r="E16" s="694"/>
      <c r="F16" s="695"/>
      <c r="G16" s="696"/>
      <c r="H16" s="697"/>
      <c r="I16" s="698"/>
      <c r="J16" s="696"/>
      <c r="K16" s="699"/>
      <c r="L16" s="62"/>
      <c r="M16" s="49"/>
      <c r="N16" s="50"/>
      <c r="O16" s="51"/>
      <c r="Q16" s="52"/>
      <c r="R16" s="49"/>
      <c r="S16" s="53"/>
      <c r="T16" s="54"/>
      <c r="U16" s="55"/>
      <c r="AB16" s="17"/>
    </row>
    <row r="17" spans="1:27" s="17" customFormat="1" ht="18.75">
      <c r="A17" s="63">
        <f>SUM(C15:C19)</f>
        <v>0</v>
      </c>
      <c r="B17" s="61"/>
      <c r="C17" s="692"/>
      <c r="D17" s="715"/>
      <c r="E17" s="694"/>
      <c r="F17" s="695"/>
      <c r="G17" s="696"/>
      <c r="H17" s="697"/>
      <c r="I17" s="698"/>
      <c r="J17" s="696"/>
      <c r="K17" s="699"/>
      <c r="L17" s="62"/>
      <c r="M17" s="49"/>
      <c r="N17" s="50"/>
      <c r="O17" s="51"/>
      <c r="P17" s="11"/>
      <c r="Q17" s="52"/>
      <c r="R17" s="49"/>
      <c r="S17" s="53"/>
      <c r="T17" s="54"/>
      <c r="U17" s="55"/>
      <c r="V17" s="18"/>
      <c r="W17" s="20"/>
      <c r="X17" s="22"/>
      <c r="Y17" s="23"/>
      <c r="Z17" s="24"/>
      <c r="AA17" s="25"/>
    </row>
    <row r="18" spans="1:27" s="17" customFormat="1" ht="18.75">
      <c r="A18" s="64" t="s">
        <v>25</v>
      </c>
      <c r="B18" s="61"/>
      <c r="C18" s="692"/>
      <c r="D18" s="715"/>
      <c r="E18" s="694"/>
      <c r="F18" s="695"/>
      <c r="G18" s="696"/>
      <c r="H18" s="697"/>
      <c r="I18" s="698"/>
      <c r="J18" s="696"/>
      <c r="K18" s="699"/>
      <c r="L18" s="62"/>
      <c r="M18" s="49"/>
      <c r="N18" s="50"/>
      <c r="O18" s="51"/>
      <c r="P18" s="11"/>
      <c r="Q18" s="52"/>
      <c r="R18" s="49"/>
      <c r="S18" s="53"/>
      <c r="T18" s="54"/>
      <c r="U18" s="55"/>
      <c r="V18" s="18"/>
      <c r="W18" s="20"/>
      <c r="X18" s="22"/>
      <c r="Y18" s="23"/>
      <c r="Z18" s="24"/>
      <c r="AA18" s="25"/>
    </row>
    <row r="19" spans="1:27" s="17" customFormat="1" ht="19.5" thickBot="1">
      <c r="A19" s="65">
        <f>B15-SUM(C15:C19)</f>
        <v>0</v>
      </c>
      <c r="B19" s="66"/>
      <c r="C19" s="700"/>
      <c r="D19" s="715"/>
      <c r="E19" s="702"/>
      <c r="F19" s="703"/>
      <c r="G19" s="704"/>
      <c r="H19" s="705"/>
      <c r="I19" s="706"/>
      <c r="J19" s="704"/>
      <c r="K19" s="707"/>
      <c r="L19" s="67"/>
      <c r="M19" s="49"/>
      <c r="N19" s="50"/>
      <c r="O19" s="51"/>
      <c r="P19" s="11"/>
      <c r="Q19" s="52"/>
      <c r="R19" s="49"/>
      <c r="S19" s="53"/>
      <c r="T19" s="54"/>
      <c r="U19" s="55"/>
      <c r="V19" s="18"/>
      <c r="W19" s="20"/>
      <c r="X19" s="22"/>
      <c r="Y19" s="23"/>
      <c r="Z19" s="24"/>
      <c r="AA19" s="25"/>
    </row>
    <row r="20" spans="1:27" s="17" customFormat="1" ht="18.75">
      <c r="A20" s="68" t="str">
        <f>'10月統合家計簿'!A10</f>
        <v>○○銀行　４</v>
      </c>
      <c r="B20" s="220">
        <f>'09月銀行口座入出金表'!L20</f>
        <v>0</v>
      </c>
      <c r="C20" s="69">
        <f>'10月カード利用明細表'!B50</f>
        <v>0</v>
      </c>
      <c r="D20" s="708" t="s">
        <v>53</v>
      </c>
      <c r="E20" s="709"/>
      <c r="F20" s="710"/>
      <c r="G20" s="711"/>
      <c r="H20" s="697"/>
      <c r="I20" s="712"/>
      <c r="J20" s="711"/>
      <c r="K20" s="713"/>
      <c r="L20" s="58">
        <f>B20-SUM(C20:C24)+SUM(F20:F24)-SUM(I20:I24)</f>
        <v>0</v>
      </c>
      <c r="M20" s="49"/>
      <c r="N20" s="50"/>
      <c r="O20" s="51"/>
      <c r="P20" s="11"/>
      <c r="Q20" s="52"/>
      <c r="R20" s="49"/>
      <c r="S20" s="53"/>
      <c r="T20" s="54"/>
      <c r="U20" s="55"/>
      <c r="V20" s="18"/>
      <c r="W20" s="20"/>
      <c r="X20" s="22"/>
      <c r="Y20" s="23"/>
      <c r="Z20" s="24"/>
      <c r="AA20" s="25"/>
    </row>
    <row r="21" spans="1:27" s="17" customFormat="1" ht="18.75">
      <c r="A21" s="60" t="s">
        <v>24</v>
      </c>
      <c r="B21" s="61"/>
      <c r="C21" s="692"/>
      <c r="D21" s="693"/>
      <c r="E21" s="694"/>
      <c r="F21" s="695"/>
      <c r="G21" s="696"/>
      <c r="H21" s="697"/>
      <c r="I21" s="698"/>
      <c r="J21" s="696"/>
      <c r="K21" s="699"/>
      <c r="L21" s="62"/>
      <c r="M21" s="49"/>
      <c r="N21" s="50"/>
      <c r="O21" s="51"/>
      <c r="P21" s="11"/>
      <c r="Q21" s="52"/>
      <c r="R21" s="49"/>
      <c r="S21" s="53"/>
      <c r="T21" s="54"/>
      <c r="U21" s="55"/>
      <c r="V21" s="18"/>
      <c r="W21" s="20"/>
      <c r="X21" s="22"/>
      <c r="Y21" s="23"/>
      <c r="Z21" s="24"/>
      <c r="AA21" s="25"/>
    </row>
    <row r="22" spans="1:27" s="17" customFormat="1" ht="18.75">
      <c r="A22" s="63">
        <f>SUM(C20:C24)</f>
        <v>0</v>
      </c>
      <c r="B22" s="61"/>
      <c r="C22" s="692"/>
      <c r="D22" s="693"/>
      <c r="E22" s="694"/>
      <c r="F22" s="695"/>
      <c r="G22" s="696"/>
      <c r="H22" s="697"/>
      <c r="I22" s="698"/>
      <c r="J22" s="696"/>
      <c r="K22" s="699"/>
      <c r="L22" s="62"/>
      <c r="M22" s="49"/>
      <c r="N22" s="50"/>
      <c r="O22" s="51"/>
      <c r="P22" s="11"/>
      <c r="Q22" s="52"/>
      <c r="R22" s="49"/>
      <c r="S22" s="53"/>
      <c r="T22" s="54"/>
      <c r="U22" s="55"/>
      <c r="V22" s="18"/>
      <c r="W22" s="20"/>
      <c r="X22" s="22"/>
      <c r="Y22" s="23"/>
      <c r="Z22" s="24"/>
      <c r="AA22" s="25"/>
    </row>
    <row r="23" spans="1:27" s="17" customFormat="1" ht="18.75">
      <c r="A23" s="64" t="s">
        <v>25</v>
      </c>
      <c r="B23" s="61"/>
      <c r="C23" s="692"/>
      <c r="D23" s="693"/>
      <c r="E23" s="694"/>
      <c r="F23" s="695"/>
      <c r="G23" s="696"/>
      <c r="H23" s="697"/>
      <c r="I23" s="698"/>
      <c r="J23" s="696"/>
      <c r="K23" s="699"/>
      <c r="L23" s="62"/>
      <c r="M23" s="49"/>
      <c r="N23" s="50"/>
      <c r="O23" s="51"/>
      <c r="P23" s="11"/>
      <c r="Q23" s="52"/>
      <c r="R23" s="49"/>
      <c r="S23" s="53"/>
      <c r="T23" s="54"/>
      <c r="U23" s="55"/>
      <c r="V23" s="18"/>
      <c r="W23" s="20"/>
      <c r="X23" s="22"/>
      <c r="Y23" s="23"/>
      <c r="Z23" s="24"/>
      <c r="AA23" s="25"/>
    </row>
    <row r="24" spans="1:27" s="17" customFormat="1" ht="19.5" thickBot="1">
      <c r="A24" s="65">
        <f>B20-SUM(C20:C24)</f>
        <v>0</v>
      </c>
      <c r="B24" s="66"/>
      <c r="C24" s="700"/>
      <c r="D24" s="701"/>
      <c r="E24" s="702"/>
      <c r="F24" s="703"/>
      <c r="G24" s="704"/>
      <c r="H24" s="705"/>
      <c r="I24" s="706"/>
      <c r="J24" s="704"/>
      <c r="K24" s="707"/>
      <c r="L24" s="67"/>
      <c r="M24" s="49"/>
      <c r="N24" s="50"/>
      <c r="O24" s="51"/>
      <c r="P24" s="11"/>
      <c r="Q24" s="52"/>
      <c r="R24" s="49"/>
      <c r="S24" s="53"/>
      <c r="T24" s="54"/>
      <c r="U24" s="55"/>
      <c r="V24" s="18"/>
      <c r="W24" s="20"/>
      <c r="X24" s="22"/>
      <c r="Y24" s="23"/>
      <c r="Z24" s="24"/>
      <c r="AA24" s="25"/>
    </row>
    <row r="25" spans="1:27" s="17" customFormat="1" ht="18.75">
      <c r="A25" s="68" t="str">
        <f>'10月統合家計簿'!A11</f>
        <v>○○銀行　５</v>
      </c>
      <c r="B25" s="220">
        <f>'09月銀行口座入出金表'!L25</f>
        <v>0</v>
      </c>
      <c r="C25" s="69">
        <f>'10月カード利用明細表'!B62</f>
        <v>0</v>
      </c>
      <c r="D25" s="708" t="s">
        <v>54</v>
      </c>
      <c r="E25" s="709"/>
      <c r="F25" s="710"/>
      <c r="G25" s="711"/>
      <c r="H25" s="697"/>
      <c r="I25" s="712"/>
      <c r="J25" s="711"/>
      <c r="K25" s="713"/>
      <c r="L25" s="58">
        <f>B25-SUM(C25:C29)+SUM(F25:F29)-SUM(I25:I29)</f>
        <v>0</v>
      </c>
      <c r="M25" s="49"/>
      <c r="N25" s="50"/>
      <c r="O25" s="51"/>
      <c r="P25" s="11"/>
      <c r="Q25" s="52"/>
      <c r="R25" s="49"/>
      <c r="S25" s="53"/>
      <c r="T25" s="54"/>
      <c r="U25" s="55"/>
      <c r="V25" s="18"/>
      <c r="W25" s="20"/>
      <c r="X25" s="22"/>
      <c r="Y25" s="23"/>
      <c r="Z25" s="24"/>
      <c r="AA25" s="25"/>
    </row>
    <row r="26" spans="1:27" s="17" customFormat="1" ht="18.75">
      <c r="A26" s="60" t="s">
        <v>24</v>
      </c>
      <c r="B26" s="61"/>
      <c r="C26" s="692"/>
      <c r="D26" s="693"/>
      <c r="E26" s="694"/>
      <c r="F26" s="695"/>
      <c r="G26" s="696"/>
      <c r="H26" s="697"/>
      <c r="I26" s="698"/>
      <c r="J26" s="696"/>
      <c r="K26" s="699"/>
      <c r="L26" s="62"/>
      <c r="M26" s="49"/>
      <c r="N26" s="50"/>
      <c r="O26" s="51"/>
      <c r="P26" s="11"/>
      <c r="Q26" s="52"/>
      <c r="R26" s="49"/>
      <c r="S26" s="53"/>
      <c r="T26" s="54"/>
      <c r="U26" s="55"/>
      <c r="V26" s="18"/>
      <c r="W26" s="20"/>
      <c r="X26" s="22"/>
      <c r="Y26" s="23"/>
      <c r="Z26" s="24"/>
      <c r="AA26" s="25"/>
    </row>
    <row r="27" spans="1:27" s="17" customFormat="1" ht="18.75">
      <c r="A27" s="63">
        <f>SUM(C25:C29)</f>
        <v>0</v>
      </c>
      <c r="B27" s="61"/>
      <c r="C27" s="692"/>
      <c r="D27" s="693"/>
      <c r="E27" s="694"/>
      <c r="F27" s="695"/>
      <c r="G27" s="696"/>
      <c r="H27" s="697"/>
      <c r="I27" s="698"/>
      <c r="J27" s="696"/>
      <c r="K27" s="699"/>
      <c r="L27" s="62"/>
      <c r="M27" s="49"/>
      <c r="N27" s="50"/>
      <c r="O27" s="51"/>
      <c r="P27" s="11"/>
      <c r="Q27" s="52"/>
      <c r="R27" s="49"/>
      <c r="S27" s="53"/>
      <c r="T27" s="54"/>
      <c r="U27" s="55"/>
      <c r="V27" s="18"/>
      <c r="W27" s="20"/>
      <c r="X27" s="22"/>
      <c r="Y27" s="23"/>
      <c r="Z27" s="24"/>
      <c r="AA27" s="25"/>
    </row>
    <row r="28" spans="1:27" s="17" customFormat="1" ht="18.75">
      <c r="A28" s="64" t="s">
        <v>25</v>
      </c>
      <c r="B28" s="61"/>
      <c r="C28" s="692"/>
      <c r="D28" s="693"/>
      <c r="E28" s="694"/>
      <c r="F28" s="695"/>
      <c r="G28" s="696"/>
      <c r="H28" s="697"/>
      <c r="I28" s="698"/>
      <c r="J28" s="696"/>
      <c r="K28" s="699"/>
      <c r="L28" s="62"/>
      <c r="M28" s="49"/>
      <c r="N28" s="50"/>
      <c r="O28" s="51"/>
      <c r="P28" s="11"/>
      <c r="Q28" s="52"/>
      <c r="R28" s="49"/>
      <c r="S28" s="53"/>
      <c r="T28" s="54"/>
      <c r="U28" s="55"/>
      <c r="V28" s="18"/>
      <c r="W28" s="20"/>
      <c r="X28" s="22"/>
      <c r="Y28" s="23"/>
      <c r="Z28" s="24"/>
      <c r="AA28" s="25"/>
    </row>
    <row r="29" spans="1:27" s="17" customFormat="1" ht="19.5" thickBot="1">
      <c r="A29" s="65">
        <f>B25-SUM(C25:C29)</f>
        <v>0</v>
      </c>
      <c r="B29" s="66"/>
      <c r="C29" s="700"/>
      <c r="D29" s="701"/>
      <c r="E29" s="702"/>
      <c r="F29" s="703"/>
      <c r="G29" s="704"/>
      <c r="H29" s="705"/>
      <c r="I29" s="706"/>
      <c r="J29" s="704"/>
      <c r="K29" s="707"/>
      <c r="L29" s="67"/>
      <c r="M29" s="49"/>
      <c r="N29" s="50"/>
      <c r="O29" s="51"/>
      <c r="P29" s="11"/>
      <c r="Q29" s="52"/>
      <c r="R29" s="49"/>
      <c r="S29" s="53"/>
      <c r="T29" s="54"/>
      <c r="U29" s="55"/>
      <c r="V29" s="18"/>
      <c r="W29" s="20"/>
      <c r="X29" s="22"/>
      <c r="Y29" s="23"/>
      <c r="Z29" s="24"/>
      <c r="AA29" s="25"/>
    </row>
    <row r="30" spans="1:27" s="17" customFormat="1" ht="18.75">
      <c r="A30" s="68" t="str">
        <f>'10月統合家計簿'!A12</f>
        <v>○○銀行　６</v>
      </c>
      <c r="B30" s="220">
        <f>'09月銀行口座入出金表'!L30</f>
        <v>0</v>
      </c>
      <c r="C30" s="69">
        <f>'10月カード利用明細表'!B74</f>
        <v>0</v>
      </c>
      <c r="D30" s="708" t="s">
        <v>55</v>
      </c>
      <c r="E30" s="709"/>
      <c r="F30" s="710"/>
      <c r="G30" s="711"/>
      <c r="H30" s="716"/>
      <c r="I30" s="712"/>
      <c r="J30" s="711"/>
      <c r="K30" s="713"/>
      <c r="L30" s="58">
        <f>B30-SUM(C30:C34)+SUM(F30:F34)-SUM(I30:I34)</f>
        <v>0</v>
      </c>
      <c r="M30" s="49"/>
      <c r="N30" s="50"/>
      <c r="O30" s="51"/>
      <c r="P30" s="11"/>
      <c r="Q30" s="52"/>
      <c r="R30" s="49"/>
      <c r="S30" s="53"/>
      <c r="T30" s="54"/>
      <c r="U30" s="55"/>
      <c r="V30" s="18"/>
      <c r="W30" s="20"/>
      <c r="X30" s="22"/>
      <c r="Y30" s="23"/>
      <c r="Z30" s="24"/>
      <c r="AA30" s="25"/>
    </row>
    <row r="31" spans="1:27" s="17" customFormat="1" ht="18.75">
      <c r="A31" s="60" t="s">
        <v>24</v>
      </c>
      <c r="B31" s="61"/>
      <c r="C31" s="692"/>
      <c r="D31" s="717"/>
      <c r="E31" s="694"/>
      <c r="F31" s="695"/>
      <c r="G31" s="696"/>
      <c r="H31" s="697"/>
      <c r="I31" s="698"/>
      <c r="J31" s="696"/>
      <c r="K31" s="699"/>
      <c r="L31" s="62"/>
      <c r="M31" s="49"/>
      <c r="N31" s="50"/>
      <c r="O31" s="51"/>
      <c r="P31" s="11"/>
      <c r="Q31" s="52"/>
      <c r="R31" s="49"/>
      <c r="S31" s="53"/>
      <c r="T31" s="54"/>
      <c r="U31" s="55"/>
      <c r="V31" s="18"/>
      <c r="W31" s="20"/>
      <c r="X31" s="22"/>
      <c r="Y31" s="23"/>
      <c r="Z31" s="24"/>
      <c r="AA31" s="25"/>
    </row>
    <row r="32" spans="1:27" s="17" customFormat="1" ht="18.75">
      <c r="A32" s="63">
        <f>SUM(C30:C34)</f>
        <v>0</v>
      </c>
      <c r="B32" s="61"/>
      <c r="C32" s="692"/>
      <c r="D32" s="693"/>
      <c r="E32" s="694"/>
      <c r="F32" s="695"/>
      <c r="G32" s="696"/>
      <c r="H32" s="697"/>
      <c r="I32" s="698"/>
      <c r="J32" s="696"/>
      <c r="K32" s="699"/>
      <c r="L32" s="62"/>
      <c r="M32" s="49"/>
      <c r="N32" s="50"/>
      <c r="O32" s="51"/>
      <c r="P32" s="11"/>
      <c r="Q32" s="52"/>
      <c r="R32" s="49"/>
      <c r="S32" s="53"/>
      <c r="T32" s="54"/>
      <c r="U32" s="55"/>
      <c r="V32" s="18"/>
      <c r="W32" s="20"/>
      <c r="X32" s="22"/>
      <c r="Y32" s="23"/>
      <c r="Z32" s="24"/>
      <c r="AA32" s="25"/>
    </row>
    <row r="33" spans="1:27" s="17" customFormat="1" ht="18.75">
      <c r="A33" s="64" t="s">
        <v>25</v>
      </c>
      <c r="B33" s="61"/>
      <c r="C33" s="692"/>
      <c r="D33" s="715"/>
      <c r="E33" s="694"/>
      <c r="F33" s="695"/>
      <c r="G33" s="696"/>
      <c r="H33" s="697"/>
      <c r="I33" s="698"/>
      <c r="J33" s="696"/>
      <c r="K33" s="699"/>
      <c r="L33" s="62"/>
      <c r="M33" s="49"/>
      <c r="N33" s="50"/>
      <c r="O33" s="51"/>
      <c r="P33" s="11"/>
      <c r="Q33" s="52"/>
      <c r="R33" s="49"/>
      <c r="S33" s="53"/>
      <c r="T33" s="54"/>
      <c r="U33" s="55"/>
      <c r="V33" s="18"/>
      <c r="W33" s="20"/>
      <c r="X33" s="22"/>
      <c r="Y33" s="23"/>
      <c r="Z33" s="24"/>
      <c r="AA33" s="25"/>
    </row>
    <row r="34" spans="1:27" s="17" customFormat="1" ht="19.5" thickBot="1">
      <c r="A34" s="65">
        <f>B30-SUM(C30:C34)</f>
        <v>0</v>
      </c>
      <c r="B34" s="66"/>
      <c r="C34" s="700"/>
      <c r="D34" s="715"/>
      <c r="E34" s="702"/>
      <c r="F34" s="703"/>
      <c r="G34" s="704"/>
      <c r="H34" s="705"/>
      <c r="I34" s="706"/>
      <c r="J34" s="704"/>
      <c r="K34" s="707"/>
      <c r="L34" s="67"/>
      <c r="M34" s="49"/>
      <c r="N34" s="50"/>
      <c r="O34" s="51"/>
      <c r="P34" s="11"/>
      <c r="Q34" s="52"/>
      <c r="R34" s="49"/>
      <c r="S34" s="53"/>
      <c r="T34" s="54"/>
      <c r="U34" s="55"/>
      <c r="V34" s="18"/>
      <c r="W34" s="20"/>
      <c r="X34" s="22"/>
      <c r="Y34" s="23"/>
      <c r="Z34" s="24"/>
      <c r="AA34" s="25"/>
    </row>
    <row r="35" spans="1:27" s="17" customFormat="1" ht="18.75">
      <c r="A35" s="68" t="str">
        <f>'10月統合家計簿'!A13</f>
        <v>○○銀行　７</v>
      </c>
      <c r="B35" s="220">
        <f>'09月銀行口座入出金表'!L35</f>
        <v>0</v>
      </c>
      <c r="C35" s="69">
        <f>'10月カード利用明細表'!B86</f>
        <v>0</v>
      </c>
      <c r="D35" s="708" t="s">
        <v>56</v>
      </c>
      <c r="E35" s="709"/>
      <c r="F35" s="710"/>
      <c r="G35" s="711"/>
      <c r="H35" s="716"/>
      <c r="I35" s="712"/>
      <c r="J35" s="711"/>
      <c r="K35" s="713"/>
      <c r="L35" s="58">
        <f>B35-SUM(C35:C39)+SUM(F35:F39)-SUM(I35:I39)</f>
        <v>0</v>
      </c>
      <c r="M35" s="49"/>
      <c r="N35" s="50"/>
      <c r="O35" s="51"/>
      <c r="P35" s="11"/>
      <c r="Q35" s="52"/>
      <c r="R35" s="49"/>
      <c r="S35" s="53"/>
      <c r="T35" s="54"/>
      <c r="U35" s="55"/>
      <c r="V35" s="18"/>
      <c r="W35" s="20"/>
      <c r="X35" s="22"/>
      <c r="Y35" s="23"/>
      <c r="Z35" s="24"/>
      <c r="AA35" s="25"/>
    </row>
    <row r="36" spans="1:27" s="17" customFormat="1" ht="18.75">
      <c r="A36" s="60" t="s">
        <v>24</v>
      </c>
      <c r="B36" s="61"/>
      <c r="C36" s="692"/>
      <c r="D36" s="714"/>
      <c r="E36" s="694"/>
      <c r="F36" s="695"/>
      <c r="G36" s="696"/>
      <c r="H36" s="697"/>
      <c r="I36" s="698"/>
      <c r="J36" s="696"/>
      <c r="K36" s="699"/>
      <c r="L36" s="62"/>
      <c r="M36" s="49"/>
      <c r="N36" s="50"/>
      <c r="O36" s="51"/>
      <c r="P36" s="11"/>
      <c r="Q36" s="52"/>
      <c r="R36" s="49"/>
      <c r="S36" s="53"/>
      <c r="T36" s="54"/>
      <c r="U36" s="55"/>
      <c r="V36" s="18"/>
      <c r="W36" s="20"/>
      <c r="X36" s="22"/>
      <c r="Y36" s="23"/>
      <c r="Z36" s="24"/>
      <c r="AA36" s="25"/>
    </row>
    <row r="37" spans="1:27" s="17" customFormat="1" ht="18.75">
      <c r="A37" s="63">
        <f>SUM(C35:C39)</f>
        <v>0</v>
      </c>
      <c r="B37" s="61"/>
      <c r="C37" s="692"/>
      <c r="D37" s="693"/>
      <c r="E37" s="694"/>
      <c r="F37" s="695"/>
      <c r="G37" s="696"/>
      <c r="H37" s="697"/>
      <c r="I37" s="698"/>
      <c r="J37" s="696"/>
      <c r="K37" s="699"/>
      <c r="L37" s="62"/>
      <c r="M37" s="49"/>
      <c r="N37" s="50"/>
      <c r="O37" s="51"/>
      <c r="P37" s="11"/>
      <c r="Q37" s="52"/>
      <c r="R37" s="49"/>
      <c r="S37" s="53"/>
      <c r="T37" s="54"/>
      <c r="U37" s="55"/>
      <c r="V37" s="18"/>
      <c r="W37" s="20"/>
      <c r="X37" s="22"/>
      <c r="Y37" s="23"/>
      <c r="Z37" s="24"/>
      <c r="AA37" s="25"/>
    </row>
    <row r="38" spans="1:27" s="17" customFormat="1" ht="18.75">
      <c r="A38" s="64" t="s">
        <v>25</v>
      </c>
      <c r="B38" s="61"/>
      <c r="C38" s="692"/>
      <c r="D38" s="715"/>
      <c r="E38" s="694"/>
      <c r="F38" s="695"/>
      <c r="G38" s="696"/>
      <c r="H38" s="697"/>
      <c r="I38" s="698"/>
      <c r="J38" s="696"/>
      <c r="K38" s="699"/>
      <c r="L38" s="62"/>
      <c r="M38" s="49"/>
      <c r="N38" s="50"/>
      <c r="O38" s="51"/>
      <c r="P38" s="11"/>
      <c r="Q38" s="52"/>
      <c r="R38" s="49"/>
      <c r="S38" s="53"/>
      <c r="T38" s="54"/>
      <c r="U38" s="55"/>
      <c r="V38" s="18"/>
      <c r="W38" s="20"/>
      <c r="X38" s="22"/>
      <c r="Y38" s="23"/>
      <c r="Z38" s="24"/>
      <c r="AA38" s="25"/>
    </row>
    <row r="39" spans="1:27" s="17" customFormat="1" ht="19.5" thickBot="1">
      <c r="A39" s="65">
        <f>B35-SUM(C35:C39)</f>
        <v>0</v>
      </c>
      <c r="B39" s="66"/>
      <c r="C39" s="700"/>
      <c r="D39" s="715"/>
      <c r="E39" s="702"/>
      <c r="F39" s="703"/>
      <c r="G39" s="704"/>
      <c r="H39" s="705"/>
      <c r="I39" s="706"/>
      <c r="J39" s="704"/>
      <c r="K39" s="707"/>
      <c r="L39" s="67"/>
      <c r="M39" s="49"/>
      <c r="N39" s="50"/>
      <c r="O39" s="51"/>
      <c r="P39" s="11"/>
      <c r="Q39" s="52"/>
      <c r="R39" s="49"/>
      <c r="S39" s="53"/>
      <c r="T39" s="54"/>
      <c r="U39" s="55"/>
      <c r="V39" s="18"/>
      <c r="W39" s="20"/>
      <c r="X39" s="22"/>
      <c r="Y39" s="23"/>
      <c r="Z39" s="24"/>
      <c r="AA39" s="25"/>
    </row>
    <row r="40" spans="1:27" s="17" customFormat="1" ht="18.75">
      <c r="A40" s="68" t="str">
        <f>'10月統合家計簿'!A14</f>
        <v>○○銀行　８</v>
      </c>
      <c r="B40" s="220">
        <f>'09月銀行口座入出金表'!L40</f>
        <v>0</v>
      </c>
      <c r="C40" s="69">
        <f>'10月カード利用明細表'!B98</f>
        <v>0</v>
      </c>
      <c r="D40" s="708" t="s">
        <v>223</v>
      </c>
      <c r="E40" s="709"/>
      <c r="F40" s="710"/>
      <c r="G40" s="711"/>
      <c r="H40" s="697"/>
      <c r="I40" s="712"/>
      <c r="J40" s="711"/>
      <c r="K40" s="713"/>
      <c r="L40" s="58">
        <f>B40-SUM(C40:C44)+SUM(F40:F44)-SUM(I40:I44)</f>
        <v>0</v>
      </c>
      <c r="M40" s="49"/>
      <c r="N40" s="50"/>
      <c r="O40" s="51"/>
      <c r="P40" s="11"/>
      <c r="Q40" s="52"/>
      <c r="R40" s="49"/>
      <c r="S40" s="53"/>
      <c r="T40" s="54"/>
      <c r="U40" s="55"/>
      <c r="V40" s="18"/>
      <c r="W40" s="20"/>
      <c r="X40" s="22"/>
      <c r="Y40" s="23"/>
      <c r="Z40" s="24"/>
      <c r="AA40" s="25"/>
    </row>
    <row r="41" spans="1:27" s="17" customFormat="1" ht="18.75">
      <c r="A41" s="60" t="s">
        <v>24</v>
      </c>
      <c r="B41" s="61"/>
      <c r="C41" s="692"/>
      <c r="D41" s="714"/>
      <c r="E41" s="694"/>
      <c r="F41" s="695"/>
      <c r="G41" s="696"/>
      <c r="H41" s="697"/>
      <c r="I41" s="698"/>
      <c r="J41" s="696"/>
      <c r="K41" s="699"/>
      <c r="L41" s="62"/>
      <c r="M41" s="49"/>
      <c r="N41" s="50"/>
      <c r="O41" s="51"/>
      <c r="P41" s="11"/>
      <c r="Q41" s="52"/>
      <c r="R41" s="49"/>
      <c r="S41" s="53"/>
      <c r="T41" s="54"/>
      <c r="U41" s="55"/>
      <c r="V41" s="18"/>
      <c r="W41" s="20"/>
      <c r="X41" s="22"/>
      <c r="Y41" s="23"/>
      <c r="Z41" s="24"/>
      <c r="AA41" s="25"/>
    </row>
    <row r="42" spans="1:27" s="17" customFormat="1" ht="18.75">
      <c r="A42" s="63">
        <f>SUM(C40:C44)</f>
        <v>0</v>
      </c>
      <c r="B42" s="61"/>
      <c r="C42" s="692"/>
      <c r="D42" s="693"/>
      <c r="E42" s="694"/>
      <c r="F42" s="695"/>
      <c r="G42" s="696"/>
      <c r="H42" s="697"/>
      <c r="I42" s="698"/>
      <c r="J42" s="696"/>
      <c r="K42" s="699"/>
      <c r="L42" s="62"/>
      <c r="M42" s="49"/>
      <c r="N42" s="50"/>
      <c r="O42" s="51"/>
      <c r="P42" s="11"/>
      <c r="Q42" s="52"/>
      <c r="R42" s="49"/>
      <c r="S42" s="53"/>
      <c r="T42" s="54"/>
      <c r="U42" s="55"/>
      <c r="V42" s="18"/>
      <c r="W42" s="20"/>
      <c r="X42" s="22"/>
      <c r="Y42" s="23"/>
      <c r="Z42" s="24"/>
      <c r="AA42" s="25"/>
    </row>
    <row r="43" spans="1:27" s="17" customFormat="1" ht="18.75">
      <c r="A43" s="64" t="s">
        <v>25</v>
      </c>
      <c r="B43" s="61"/>
      <c r="C43" s="692"/>
      <c r="D43" s="715"/>
      <c r="E43" s="694"/>
      <c r="F43" s="695"/>
      <c r="G43" s="696"/>
      <c r="H43" s="697"/>
      <c r="I43" s="698"/>
      <c r="J43" s="696"/>
      <c r="K43" s="699"/>
      <c r="L43" s="62"/>
      <c r="M43" s="49"/>
      <c r="N43" s="50"/>
      <c r="O43" s="51"/>
      <c r="P43" s="11"/>
      <c r="Q43" s="52"/>
      <c r="R43" s="49"/>
      <c r="S43" s="53"/>
      <c r="T43" s="54"/>
      <c r="U43" s="55"/>
      <c r="V43" s="18"/>
      <c r="W43" s="20"/>
      <c r="X43" s="22"/>
      <c r="Y43" s="23"/>
      <c r="Z43" s="24"/>
      <c r="AA43" s="25"/>
    </row>
    <row r="44" spans="1:27" s="17" customFormat="1" ht="19.5" thickBot="1">
      <c r="A44" s="65">
        <f>B40-SUM(C40:C44)</f>
        <v>0</v>
      </c>
      <c r="B44" s="66"/>
      <c r="C44" s="700"/>
      <c r="D44" s="715"/>
      <c r="E44" s="702"/>
      <c r="F44" s="703"/>
      <c r="G44" s="704"/>
      <c r="H44" s="705"/>
      <c r="I44" s="706"/>
      <c r="J44" s="704"/>
      <c r="K44" s="707"/>
      <c r="L44" s="67"/>
      <c r="M44" s="49"/>
      <c r="N44" s="50"/>
      <c r="O44" s="51"/>
      <c r="P44" s="11"/>
      <c r="Q44" s="52"/>
      <c r="R44" s="49"/>
      <c r="S44" s="53"/>
      <c r="T44" s="54"/>
      <c r="U44" s="55"/>
      <c r="V44" s="18"/>
      <c r="W44" s="20"/>
      <c r="X44" s="22"/>
      <c r="Y44" s="23"/>
      <c r="Z44" s="24"/>
      <c r="AA44" s="25"/>
    </row>
    <row r="45" spans="1:27" s="17" customFormat="1" ht="18.75">
      <c r="A45" s="68" t="str">
        <f>'10月統合家計簿'!A15</f>
        <v>○○銀行　９</v>
      </c>
      <c r="B45" s="220">
        <f>'09月銀行口座入出金表'!L45</f>
        <v>0</v>
      </c>
      <c r="C45" s="69">
        <f>'10月カード利用明細表'!B110</f>
        <v>0</v>
      </c>
      <c r="D45" s="708" t="s">
        <v>224</v>
      </c>
      <c r="E45" s="709"/>
      <c r="F45" s="710"/>
      <c r="G45" s="711"/>
      <c r="H45" s="697"/>
      <c r="I45" s="712"/>
      <c r="J45" s="711"/>
      <c r="K45" s="713"/>
      <c r="L45" s="58">
        <f>B45-SUM(C45:C49)+SUM(F45:F49)-SUM(I45:I49)</f>
        <v>0</v>
      </c>
      <c r="M45" s="49"/>
      <c r="N45" s="50"/>
      <c r="O45" s="51"/>
      <c r="P45" s="11"/>
      <c r="Q45" s="52"/>
      <c r="R45" s="49"/>
      <c r="S45" s="53"/>
      <c r="T45" s="54"/>
      <c r="U45" s="55"/>
      <c r="V45" s="18"/>
      <c r="W45" s="20"/>
      <c r="X45" s="22"/>
      <c r="Y45" s="23"/>
      <c r="Z45" s="24"/>
      <c r="AA45" s="25"/>
    </row>
    <row r="46" spans="1:27" s="17" customFormat="1" ht="18.75">
      <c r="A46" s="60" t="s">
        <v>24</v>
      </c>
      <c r="B46" s="61"/>
      <c r="C46" s="692"/>
      <c r="D46" s="693"/>
      <c r="E46" s="694"/>
      <c r="F46" s="695"/>
      <c r="G46" s="696"/>
      <c r="H46" s="697"/>
      <c r="I46" s="698"/>
      <c r="J46" s="696"/>
      <c r="K46" s="699"/>
      <c r="L46" s="62"/>
      <c r="M46" s="49"/>
      <c r="N46" s="50"/>
      <c r="O46" s="51"/>
      <c r="P46" s="11"/>
      <c r="Q46" s="52"/>
      <c r="R46" s="49"/>
      <c r="S46" s="53"/>
      <c r="T46" s="54"/>
      <c r="U46" s="55"/>
      <c r="V46" s="18"/>
      <c r="W46" s="20"/>
      <c r="X46" s="22"/>
      <c r="Y46" s="23"/>
      <c r="Z46" s="24"/>
      <c r="AA46" s="25"/>
    </row>
    <row r="47" spans="1:27" s="17" customFormat="1" ht="18.75">
      <c r="A47" s="63">
        <f>SUM(C45:C49)</f>
        <v>0</v>
      </c>
      <c r="B47" s="61"/>
      <c r="C47" s="692"/>
      <c r="D47" s="693"/>
      <c r="E47" s="694"/>
      <c r="F47" s="695"/>
      <c r="G47" s="696"/>
      <c r="H47" s="697"/>
      <c r="I47" s="698"/>
      <c r="J47" s="696"/>
      <c r="K47" s="699"/>
      <c r="L47" s="62"/>
      <c r="M47" s="49"/>
      <c r="N47" s="50"/>
      <c r="O47" s="51"/>
      <c r="P47" s="11"/>
      <c r="Q47" s="52"/>
      <c r="R47" s="49"/>
      <c r="S47" s="53"/>
      <c r="T47" s="54"/>
      <c r="U47" s="55"/>
      <c r="V47" s="18"/>
      <c r="W47" s="20"/>
      <c r="X47" s="22"/>
      <c r="Y47" s="23"/>
      <c r="Z47" s="24"/>
      <c r="AA47" s="25"/>
    </row>
    <row r="48" spans="1:27" s="17" customFormat="1" ht="18.75">
      <c r="A48" s="64" t="s">
        <v>25</v>
      </c>
      <c r="B48" s="61"/>
      <c r="C48" s="692"/>
      <c r="D48" s="693"/>
      <c r="E48" s="694"/>
      <c r="F48" s="695"/>
      <c r="G48" s="696"/>
      <c r="H48" s="697"/>
      <c r="I48" s="698"/>
      <c r="J48" s="696"/>
      <c r="K48" s="699"/>
      <c r="L48" s="62"/>
      <c r="M48" s="49"/>
      <c r="N48" s="50"/>
      <c r="O48" s="51"/>
      <c r="P48" s="11"/>
      <c r="Q48" s="52"/>
      <c r="R48" s="49"/>
      <c r="S48" s="53"/>
      <c r="T48" s="54"/>
      <c r="U48" s="55"/>
      <c r="V48" s="18"/>
      <c r="W48" s="20"/>
      <c r="X48" s="22"/>
      <c r="Y48" s="23"/>
      <c r="Z48" s="24"/>
      <c r="AA48" s="25"/>
    </row>
    <row r="49" spans="1:28" ht="19.5" thickBot="1">
      <c r="A49" s="65">
        <f>B45-SUM(C45:C49)</f>
        <v>0</v>
      </c>
      <c r="B49" s="66"/>
      <c r="C49" s="700"/>
      <c r="D49" s="701"/>
      <c r="E49" s="702"/>
      <c r="F49" s="703"/>
      <c r="G49" s="704"/>
      <c r="H49" s="705"/>
      <c r="I49" s="706"/>
      <c r="J49" s="704"/>
      <c r="K49" s="707"/>
      <c r="L49" s="67"/>
      <c r="M49" s="49"/>
      <c r="N49" s="50"/>
      <c r="O49" s="51"/>
      <c r="Q49" s="52"/>
      <c r="R49" s="49"/>
      <c r="S49" s="53"/>
      <c r="T49" s="54"/>
      <c r="U49" s="55"/>
      <c r="AB49" s="17"/>
    </row>
    <row r="50" spans="1:28" ht="18.75">
      <c r="A50" s="68" t="str">
        <f>'10月統合家計簿'!A16</f>
        <v>○○銀行　１０</v>
      </c>
      <c r="B50" s="220">
        <f>'09月銀行口座入出金表'!L50</f>
        <v>0</v>
      </c>
      <c r="C50" s="69">
        <f>'10月カード利用明細表'!B122</f>
        <v>0</v>
      </c>
      <c r="D50" s="708" t="s">
        <v>225</v>
      </c>
      <c r="E50" s="709"/>
      <c r="F50" s="710"/>
      <c r="G50" s="711"/>
      <c r="H50" s="697"/>
      <c r="I50" s="712"/>
      <c r="J50" s="711"/>
      <c r="K50" s="713"/>
      <c r="L50" s="58">
        <f>B50-SUM(C50:C54)+SUM(F50:F54)-SUM(I50:I54)</f>
        <v>0</v>
      </c>
      <c r="M50" s="49"/>
      <c r="N50" s="50"/>
      <c r="O50" s="51"/>
      <c r="Q50" s="52"/>
      <c r="R50" s="49"/>
      <c r="S50" s="53"/>
      <c r="T50" s="54"/>
      <c r="U50" s="55"/>
      <c r="AB50" s="17"/>
    </row>
    <row r="51" spans="1:28" ht="18.75">
      <c r="A51" s="60" t="s">
        <v>24</v>
      </c>
      <c r="B51" s="61"/>
      <c r="C51" s="692"/>
      <c r="D51" s="693"/>
      <c r="E51" s="694"/>
      <c r="F51" s="695"/>
      <c r="G51" s="696"/>
      <c r="H51" s="697"/>
      <c r="I51" s="698"/>
      <c r="J51" s="696"/>
      <c r="K51" s="699"/>
      <c r="L51" s="62"/>
      <c r="M51" s="49"/>
      <c r="N51" s="50"/>
      <c r="O51" s="51"/>
      <c r="Q51" s="52"/>
      <c r="R51" s="49"/>
      <c r="S51" s="53"/>
      <c r="T51" s="54"/>
      <c r="U51" s="55"/>
      <c r="AB51" s="17"/>
    </row>
    <row r="52" spans="1:28" ht="18.75">
      <c r="A52" s="63">
        <f>SUM(C50:C54)</f>
        <v>0</v>
      </c>
      <c r="B52" s="61"/>
      <c r="C52" s="692"/>
      <c r="D52" s="693"/>
      <c r="E52" s="694"/>
      <c r="F52" s="695"/>
      <c r="G52" s="696"/>
      <c r="H52" s="697"/>
      <c r="I52" s="698"/>
      <c r="J52" s="696"/>
      <c r="K52" s="699"/>
      <c r="L52" s="62"/>
      <c r="M52" s="49"/>
      <c r="N52" s="50"/>
      <c r="O52" s="51"/>
      <c r="Q52" s="52"/>
      <c r="R52" s="49"/>
      <c r="S52" s="53"/>
      <c r="T52" s="54"/>
      <c r="U52" s="55"/>
      <c r="AB52" s="17"/>
    </row>
    <row r="53" spans="1:28" ht="18.75">
      <c r="A53" s="64" t="s">
        <v>25</v>
      </c>
      <c r="B53" s="61"/>
      <c r="C53" s="692"/>
      <c r="D53" s="693"/>
      <c r="E53" s="694"/>
      <c r="F53" s="695"/>
      <c r="G53" s="696"/>
      <c r="H53" s="697"/>
      <c r="I53" s="698"/>
      <c r="J53" s="696"/>
      <c r="K53" s="699"/>
      <c r="L53" s="62"/>
      <c r="M53" s="49"/>
      <c r="N53" s="50"/>
      <c r="O53" s="51"/>
      <c r="Q53" s="52"/>
      <c r="R53" s="49"/>
      <c r="S53" s="53"/>
      <c r="T53" s="54"/>
      <c r="U53" s="55"/>
      <c r="AB53" s="17"/>
    </row>
    <row r="54" spans="1:28" ht="19.5" thickBot="1">
      <c r="A54" s="65">
        <f>B50-SUM(C50:C54)</f>
        <v>0</v>
      </c>
      <c r="B54" s="66"/>
      <c r="C54" s="700"/>
      <c r="D54" s="701"/>
      <c r="E54" s="702"/>
      <c r="F54" s="703"/>
      <c r="G54" s="704"/>
      <c r="H54" s="705"/>
      <c r="I54" s="706"/>
      <c r="J54" s="704"/>
      <c r="K54" s="707"/>
      <c r="L54" s="67"/>
      <c r="M54" s="49"/>
      <c r="N54" s="50"/>
      <c r="O54" s="51"/>
      <c r="Q54" s="52"/>
      <c r="R54" s="49"/>
      <c r="S54" s="53"/>
      <c r="T54" s="54"/>
      <c r="U54" s="55"/>
      <c r="AB54" s="17"/>
    </row>
    <row r="55" spans="1:30" s="79" customFormat="1" ht="24" customHeight="1" thickBot="1">
      <c r="A55" s="70" t="s">
        <v>26</v>
      </c>
      <c r="B55" s="183">
        <f>'09月現金収支表'!G37</f>
        <v>0</v>
      </c>
      <c r="C55" s="71"/>
      <c r="D55" s="72"/>
      <c r="E55" s="73"/>
      <c r="F55" s="74"/>
      <c r="G55" s="75"/>
      <c r="H55" s="76"/>
      <c r="I55" s="74"/>
      <c r="J55" s="75" t="s">
        <v>27</v>
      </c>
      <c r="K55" s="76"/>
      <c r="L55" s="77">
        <f>'10月現金収支表'!G37</f>
        <v>0</v>
      </c>
      <c r="M55" s="49"/>
      <c r="N55" s="50"/>
      <c r="O55" s="78"/>
      <c r="Q55" s="80"/>
      <c r="R55" s="49"/>
      <c r="S55" s="53"/>
      <c r="T55" s="81"/>
      <c r="U55" s="82"/>
      <c r="V55" s="83"/>
      <c r="W55" s="84"/>
      <c r="X55" s="85"/>
      <c r="Y55" s="86"/>
      <c r="Z55" s="87"/>
      <c r="AA55" s="88"/>
      <c r="AB55" s="89"/>
      <c r="AC55" s="89"/>
      <c r="AD55" s="89"/>
    </row>
    <row r="56" spans="1:30" s="105" customFormat="1" ht="39" customHeight="1" thickBot="1">
      <c r="A56" s="90" t="s">
        <v>28</v>
      </c>
      <c r="B56" s="91">
        <f>SUM(B5:B55)</f>
        <v>0</v>
      </c>
      <c r="C56" s="92">
        <f>SUM(C5:C55)</f>
        <v>0</v>
      </c>
      <c r="D56" s="93"/>
      <c r="E56" s="94"/>
      <c r="F56" s="95"/>
      <c r="G56" s="96"/>
      <c r="H56" s="97"/>
      <c r="I56" s="98"/>
      <c r="J56" s="99"/>
      <c r="K56" s="100"/>
      <c r="L56" s="101">
        <f>SUM(L5:L55)</f>
        <v>0</v>
      </c>
      <c r="M56" s="102"/>
      <c r="N56" s="103"/>
      <c r="O56" s="104"/>
      <c r="Q56" s="106"/>
      <c r="R56" s="102"/>
      <c r="S56" s="107"/>
      <c r="T56" s="108"/>
      <c r="U56" s="109"/>
      <c r="V56" s="110"/>
      <c r="W56" s="111"/>
      <c r="X56" s="112"/>
      <c r="Y56" s="113"/>
      <c r="Z56" s="114"/>
      <c r="AA56" s="115"/>
      <c r="AB56" s="116"/>
      <c r="AC56" s="116"/>
      <c r="AD56" s="116"/>
    </row>
    <row r="57" spans="2:28" ht="22.5" customHeight="1" thickTop="1">
      <c r="B57" s="117"/>
      <c r="F57" s="118"/>
      <c r="G57" s="119"/>
      <c r="H57" s="120"/>
      <c r="J57" s="32"/>
      <c r="L57" s="121"/>
      <c r="M57" s="49"/>
      <c r="N57" s="50"/>
      <c r="O57" s="51"/>
      <c r="Q57" s="52"/>
      <c r="R57" s="49"/>
      <c r="S57" s="53"/>
      <c r="T57" s="54"/>
      <c r="U57" s="55"/>
      <c r="AB57" s="17"/>
    </row>
  </sheetData>
  <sheetProtection sheet="1" objects="1" scenarios="1"/>
  <mergeCells count="2">
    <mergeCell ref="A1:L1"/>
    <mergeCell ref="A2:L2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E28F"/>
  </sheetPr>
  <dimension ref="A1:C125"/>
  <sheetViews>
    <sheetView zoomScalePageLayoutView="0" workbookViewId="0" topLeftCell="A1">
      <pane ySplit="3" topLeftCell="A4" activePane="bottomLeft" state="frozen"/>
      <selection pane="topLeft" activeCell="A9" sqref="A9"/>
      <selection pane="bottomLeft" activeCell="A1" sqref="A1:C1"/>
    </sheetView>
  </sheetViews>
  <sheetFormatPr defaultColWidth="9.140625" defaultRowHeight="15"/>
  <cols>
    <col min="1" max="1" width="88.421875" style="124" customWidth="1"/>
    <col min="2" max="2" width="13.8515625" style="135" customWidth="1"/>
    <col min="3" max="3" width="10.8515625" style="136" customWidth="1"/>
    <col min="4" max="16384" width="9.00390625" style="124" customWidth="1"/>
  </cols>
  <sheetData>
    <row r="1" spans="1:3" ht="63" customHeight="1">
      <c r="A1" s="1303" t="s">
        <v>142</v>
      </c>
      <c r="B1" s="1303"/>
      <c r="C1" s="1303"/>
    </row>
    <row r="2" spans="1:3" s="125" customFormat="1" ht="18" customHeight="1">
      <c r="A2" s="1304" t="s">
        <v>10</v>
      </c>
      <c r="B2" s="1304"/>
      <c r="C2" s="1304"/>
    </row>
    <row r="3" spans="1:3" s="125" customFormat="1" ht="18" customHeight="1">
      <c r="A3" s="618"/>
      <c r="B3" s="1305">
        <f ca="1">NOW()</f>
        <v>44276.03434050926</v>
      </c>
      <c r="C3" s="1305"/>
    </row>
    <row r="4" spans="1:3" s="127" customFormat="1" ht="33" customHeight="1">
      <c r="A4" s="953" t="str">
        <f>'03月カード利用明細表'!A4</f>
        <v>〇〇カード１</v>
      </c>
      <c r="B4" s="952" t="str">
        <f>'03月カード利用明細表'!B4</f>
        <v>引落口座：〇〇銀行</v>
      </c>
      <c r="C4" s="950"/>
    </row>
    <row r="5" spans="1:3" s="127" customFormat="1" ht="18" customHeight="1">
      <c r="A5" s="932" t="str">
        <f>'03月カード利用明細表'!A5</f>
        <v>前々月１６日～前月１５日までの使用分 　　今月10日支払</v>
      </c>
      <c r="B5" s="951"/>
      <c r="C5" s="951"/>
    </row>
    <row r="6" spans="1:3" s="131" customFormat="1" ht="21" customHeight="1">
      <c r="A6" s="128" t="s">
        <v>30</v>
      </c>
      <c r="B6" s="129" t="s">
        <v>31</v>
      </c>
      <c r="C6" s="130" t="s">
        <v>32</v>
      </c>
    </row>
    <row r="7" spans="1:3" ht="21" customHeight="1">
      <c r="A7" s="1015"/>
      <c r="B7" s="1016"/>
      <c r="C7" s="1017"/>
    </row>
    <row r="8" spans="1:3" ht="21" customHeight="1">
      <c r="A8" s="1018"/>
      <c r="B8" s="1019"/>
      <c r="C8" s="1020"/>
    </row>
    <row r="9" spans="1:3" ht="21" customHeight="1">
      <c r="A9" s="1018"/>
      <c r="B9" s="1019"/>
      <c r="C9" s="1020"/>
    </row>
    <row r="10" spans="1:3" ht="21" customHeight="1">
      <c r="A10" s="1018"/>
      <c r="B10" s="1019"/>
      <c r="C10" s="1021"/>
    </row>
    <row r="11" spans="1:3" ht="21" customHeight="1">
      <c r="A11" s="1018"/>
      <c r="B11" s="1019"/>
      <c r="C11" s="1021"/>
    </row>
    <row r="12" spans="1:3" ht="21" customHeight="1">
      <c r="A12" s="1018"/>
      <c r="B12" s="1019"/>
      <c r="C12" s="1021"/>
    </row>
    <row r="13" spans="1:3" ht="21" customHeight="1">
      <c r="A13" s="1022"/>
      <c r="B13" s="1023"/>
      <c r="C13" s="1024"/>
    </row>
    <row r="14" spans="1:3" ht="21" customHeight="1">
      <c r="A14" s="132" t="s">
        <v>143</v>
      </c>
      <c r="B14" s="133">
        <f>SUM(B7:B13)</f>
        <v>0</v>
      </c>
      <c r="C14" s="134"/>
    </row>
    <row r="15" ht="16.5" customHeight="1"/>
    <row r="16" spans="1:3" s="127" customFormat="1" ht="33" customHeight="1">
      <c r="A16" s="953" t="str">
        <f>'03月カード利用明細表'!A16</f>
        <v>〇〇カード２</v>
      </c>
      <c r="B16" s="952" t="str">
        <f>'03月カード利用明細表'!B16</f>
        <v>引落口座：〇〇銀行</v>
      </c>
      <c r="C16" s="950"/>
    </row>
    <row r="17" spans="1:3" s="127" customFormat="1" ht="18" customHeight="1">
      <c r="A17" s="932" t="str">
        <f>'03月カード利用明細表'!A17</f>
        <v>前々月１６日～前月１５日までの使用分 　　今月10日支払</v>
      </c>
      <c r="B17" s="951"/>
      <c r="C17" s="951"/>
    </row>
    <row r="18" spans="1:3" s="131" customFormat="1" ht="21" customHeight="1">
      <c r="A18" s="128" t="s">
        <v>30</v>
      </c>
      <c r="B18" s="129" t="s">
        <v>31</v>
      </c>
      <c r="C18" s="130" t="s">
        <v>32</v>
      </c>
    </row>
    <row r="19" spans="1:3" ht="21" customHeight="1">
      <c r="A19" s="1015"/>
      <c r="B19" s="1016"/>
      <c r="C19" s="1017"/>
    </row>
    <row r="20" spans="1:3" ht="21" customHeight="1">
      <c r="A20" s="1018"/>
      <c r="B20" s="1019"/>
      <c r="C20" s="1020"/>
    </row>
    <row r="21" spans="1:3" ht="21" customHeight="1">
      <c r="A21" s="1018"/>
      <c r="B21" s="1019"/>
      <c r="C21" s="1020"/>
    </row>
    <row r="22" spans="1:3" ht="21" customHeight="1">
      <c r="A22" s="1018"/>
      <c r="B22" s="1019"/>
      <c r="C22" s="1021"/>
    </row>
    <row r="23" spans="1:3" ht="21" customHeight="1">
      <c r="A23" s="1018"/>
      <c r="B23" s="1019"/>
      <c r="C23" s="1021"/>
    </row>
    <row r="24" spans="1:3" ht="21" customHeight="1">
      <c r="A24" s="1018"/>
      <c r="B24" s="1019"/>
      <c r="C24" s="1021"/>
    </row>
    <row r="25" spans="1:3" ht="21" customHeight="1">
      <c r="A25" s="1022"/>
      <c r="B25" s="1023"/>
      <c r="C25" s="1024"/>
    </row>
    <row r="26" spans="1:3" ht="21" customHeight="1">
      <c r="A26" s="132" t="s">
        <v>143</v>
      </c>
      <c r="B26" s="133">
        <f>SUM(B19:B25)</f>
        <v>0</v>
      </c>
      <c r="C26" s="134"/>
    </row>
    <row r="27" ht="16.5" customHeight="1"/>
    <row r="28" spans="1:3" s="127" customFormat="1" ht="33" customHeight="1">
      <c r="A28" s="953" t="str">
        <f>'03月カード利用明細表'!A28</f>
        <v>〇〇カード３</v>
      </c>
      <c r="B28" s="952" t="str">
        <f>'03月カード利用明細表'!B28</f>
        <v>引落口座：〇〇銀行</v>
      </c>
      <c r="C28" s="950"/>
    </row>
    <row r="29" spans="1:3" s="127" customFormat="1" ht="18" customHeight="1">
      <c r="A29" s="932" t="str">
        <f>'03月カード利用明細表'!A29</f>
        <v>前々月１６日～前月１５日までの使用分 　　今月10日支払</v>
      </c>
      <c r="B29" s="951"/>
      <c r="C29" s="951"/>
    </row>
    <row r="30" spans="1:3" s="131" customFormat="1" ht="21" customHeight="1">
      <c r="A30" s="128" t="s">
        <v>30</v>
      </c>
      <c r="B30" s="129" t="s">
        <v>31</v>
      </c>
      <c r="C30" s="130" t="s">
        <v>32</v>
      </c>
    </row>
    <row r="31" spans="1:3" ht="21" customHeight="1">
      <c r="A31" s="1015"/>
      <c r="B31" s="1016"/>
      <c r="C31" s="1017"/>
    </row>
    <row r="32" spans="1:3" ht="21" customHeight="1">
      <c r="A32" s="1018"/>
      <c r="B32" s="1019"/>
      <c r="C32" s="1020"/>
    </row>
    <row r="33" spans="1:3" ht="21" customHeight="1">
      <c r="A33" s="1018"/>
      <c r="B33" s="1019"/>
      <c r="C33" s="1020"/>
    </row>
    <row r="34" spans="1:3" ht="21" customHeight="1">
      <c r="A34" s="1018"/>
      <c r="B34" s="1019"/>
      <c r="C34" s="1021"/>
    </row>
    <row r="35" spans="1:3" ht="21" customHeight="1">
      <c r="A35" s="1018"/>
      <c r="B35" s="1019"/>
      <c r="C35" s="1021"/>
    </row>
    <row r="36" spans="1:3" ht="21" customHeight="1">
      <c r="A36" s="1018"/>
      <c r="B36" s="1019"/>
      <c r="C36" s="1021"/>
    </row>
    <row r="37" spans="1:3" ht="21" customHeight="1">
      <c r="A37" s="1022"/>
      <c r="B37" s="1023"/>
      <c r="C37" s="1024"/>
    </row>
    <row r="38" spans="1:3" ht="21" customHeight="1">
      <c r="A38" s="132" t="s">
        <v>143</v>
      </c>
      <c r="B38" s="133">
        <f>SUM(B31:B37)</f>
        <v>0</v>
      </c>
      <c r="C38" s="134"/>
    </row>
    <row r="39" ht="16.5" customHeight="1"/>
    <row r="40" spans="1:3" s="127" customFormat="1" ht="33" customHeight="1">
      <c r="A40" s="953" t="str">
        <f>'03月カード利用明細表'!A40</f>
        <v>〇〇カード４</v>
      </c>
      <c r="B40" s="952" t="str">
        <f>'03月カード利用明細表'!B40</f>
        <v>引落口座：〇〇銀行</v>
      </c>
      <c r="C40" s="950"/>
    </row>
    <row r="41" spans="1:3" s="127" customFormat="1" ht="18" customHeight="1">
      <c r="A41" s="932" t="str">
        <f>'03月カード利用明細表'!A41</f>
        <v>前々月１６日～前月１５日までの使用分 　　今月10日支払</v>
      </c>
      <c r="B41" s="951"/>
      <c r="C41" s="951"/>
    </row>
    <row r="42" spans="1:3" s="131" customFormat="1" ht="21" customHeight="1">
      <c r="A42" s="128" t="s">
        <v>30</v>
      </c>
      <c r="B42" s="129" t="s">
        <v>31</v>
      </c>
      <c r="C42" s="130" t="s">
        <v>32</v>
      </c>
    </row>
    <row r="43" spans="1:3" ht="21" customHeight="1">
      <c r="A43" s="1015"/>
      <c r="B43" s="1016"/>
      <c r="C43" s="1017"/>
    </row>
    <row r="44" spans="1:3" ht="21" customHeight="1">
      <c r="A44" s="1018"/>
      <c r="B44" s="1019"/>
      <c r="C44" s="1020"/>
    </row>
    <row r="45" spans="1:3" ht="21" customHeight="1">
      <c r="A45" s="1018"/>
      <c r="B45" s="1019"/>
      <c r="C45" s="1020"/>
    </row>
    <row r="46" spans="1:3" ht="21" customHeight="1">
      <c r="A46" s="1018"/>
      <c r="B46" s="1019"/>
      <c r="C46" s="1021"/>
    </row>
    <row r="47" spans="1:3" ht="21" customHeight="1">
      <c r="A47" s="1018"/>
      <c r="B47" s="1019"/>
      <c r="C47" s="1021"/>
    </row>
    <row r="48" spans="1:3" ht="21" customHeight="1">
      <c r="A48" s="1018"/>
      <c r="B48" s="1019"/>
      <c r="C48" s="1021"/>
    </row>
    <row r="49" spans="1:3" ht="21" customHeight="1">
      <c r="A49" s="1022"/>
      <c r="B49" s="1023"/>
      <c r="C49" s="1024"/>
    </row>
    <row r="50" spans="1:3" ht="21" customHeight="1">
      <c r="A50" s="132" t="s">
        <v>143</v>
      </c>
      <c r="B50" s="133">
        <f>SUM(B43:B49)</f>
        <v>0</v>
      </c>
      <c r="C50" s="134"/>
    </row>
    <row r="51" ht="16.5" customHeight="1"/>
    <row r="52" spans="1:3" s="127" customFormat="1" ht="33" customHeight="1">
      <c r="A52" s="953" t="str">
        <f>'03月カード利用明細表'!A52</f>
        <v>〇〇カード５</v>
      </c>
      <c r="B52" s="952" t="str">
        <f>'03月カード利用明細表'!B52</f>
        <v>引落口座：〇〇銀行</v>
      </c>
      <c r="C52" s="950"/>
    </row>
    <row r="53" spans="1:3" s="127" customFormat="1" ht="18" customHeight="1">
      <c r="A53" s="932" t="str">
        <f>'03月カード利用明細表'!A53</f>
        <v>前々月１６日～前月１５日までの使用分 　　今月10日支払</v>
      </c>
      <c r="B53" s="951"/>
      <c r="C53" s="951"/>
    </row>
    <row r="54" spans="1:3" s="131" customFormat="1" ht="21" customHeight="1">
      <c r="A54" s="128" t="s">
        <v>30</v>
      </c>
      <c r="B54" s="129" t="s">
        <v>31</v>
      </c>
      <c r="C54" s="130" t="s">
        <v>32</v>
      </c>
    </row>
    <row r="55" spans="1:3" ht="21" customHeight="1">
      <c r="A55" s="1015"/>
      <c r="B55" s="1016"/>
      <c r="C55" s="1017"/>
    </row>
    <row r="56" spans="1:3" ht="21" customHeight="1">
      <c r="A56" s="1018"/>
      <c r="B56" s="1019"/>
      <c r="C56" s="1020"/>
    </row>
    <row r="57" spans="1:3" ht="21" customHeight="1">
      <c r="A57" s="1018"/>
      <c r="B57" s="1019"/>
      <c r="C57" s="1020"/>
    </row>
    <row r="58" spans="1:3" ht="21" customHeight="1">
      <c r="A58" s="1018"/>
      <c r="B58" s="1019"/>
      <c r="C58" s="1021"/>
    </row>
    <row r="59" spans="1:3" ht="21" customHeight="1">
      <c r="A59" s="1018"/>
      <c r="B59" s="1019"/>
      <c r="C59" s="1021"/>
    </row>
    <row r="60" spans="1:3" ht="21" customHeight="1">
      <c r="A60" s="1018"/>
      <c r="B60" s="1019"/>
      <c r="C60" s="1021"/>
    </row>
    <row r="61" spans="1:3" ht="21" customHeight="1">
      <c r="A61" s="1022"/>
      <c r="B61" s="1023"/>
      <c r="C61" s="1024"/>
    </row>
    <row r="62" spans="1:3" ht="21" customHeight="1">
      <c r="A62" s="132" t="s">
        <v>143</v>
      </c>
      <c r="B62" s="133">
        <f>SUM(B55:B61)</f>
        <v>0</v>
      </c>
      <c r="C62" s="134"/>
    </row>
    <row r="63" ht="16.5" customHeight="1"/>
    <row r="64" spans="1:3" s="127" customFormat="1" ht="33" customHeight="1">
      <c r="A64" s="953" t="str">
        <f>'03月カード利用明細表'!A64</f>
        <v>〇〇カード６</v>
      </c>
      <c r="B64" s="952" t="str">
        <f>'03月カード利用明細表'!B64</f>
        <v>引落口座：〇〇銀行</v>
      </c>
      <c r="C64" s="950"/>
    </row>
    <row r="65" spans="1:3" s="127" customFormat="1" ht="18" customHeight="1">
      <c r="A65" s="932" t="str">
        <f>'03月カード利用明細表'!A65</f>
        <v>前々月１６日～前月１５日までの使用分 　　今月10日支払</v>
      </c>
      <c r="B65" s="951"/>
      <c r="C65" s="951"/>
    </row>
    <row r="66" spans="1:3" s="131" customFormat="1" ht="21" customHeight="1">
      <c r="A66" s="128" t="s">
        <v>30</v>
      </c>
      <c r="B66" s="129" t="s">
        <v>31</v>
      </c>
      <c r="C66" s="130" t="s">
        <v>32</v>
      </c>
    </row>
    <row r="67" spans="1:3" ht="21" customHeight="1">
      <c r="A67" s="1015"/>
      <c r="B67" s="1016"/>
      <c r="C67" s="1017"/>
    </row>
    <row r="68" spans="1:3" ht="21" customHeight="1">
      <c r="A68" s="1018"/>
      <c r="B68" s="1019"/>
      <c r="C68" s="1020"/>
    </row>
    <row r="69" spans="1:3" ht="21" customHeight="1">
      <c r="A69" s="1018"/>
      <c r="B69" s="1019"/>
      <c r="C69" s="1020"/>
    </row>
    <row r="70" spans="1:3" ht="21" customHeight="1">
      <c r="A70" s="1018"/>
      <c r="B70" s="1019"/>
      <c r="C70" s="1021"/>
    </row>
    <row r="71" spans="1:3" ht="21" customHeight="1">
      <c r="A71" s="1018"/>
      <c r="B71" s="1019"/>
      <c r="C71" s="1021"/>
    </row>
    <row r="72" spans="1:3" ht="21" customHeight="1">
      <c r="A72" s="1018"/>
      <c r="B72" s="1019"/>
      <c r="C72" s="1021"/>
    </row>
    <row r="73" spans="1:3" ht="21" customHeight="1">
      <c r="A73" s="1022"/>
      <c r="B73" s="1023"/>
      <c r="C73" s="1024"/>
    </row>
    <row r="74" spans="1:3" ht="21" customHeight="1">
      <c r="A74" s="132" t="s">
        <v>143</v>
      </c>
      <c r="B74" s="133">
        <f>SUM(B67:B73)</f>
        <v>0</v>
      </c>
      <c r="C74" s="134"/>
    </row>
    <row r="75" ht="16.5" customHeight="1"/>
    <row r="76" spans="1:3" s="127" customFormat="1" ht="33" customHeight="1">
      <c r="A76" s="953" t="str">
        <f>'03月カード利用明細表'!A76</f>
        <v>〇〇カード７</v>
      </c>
      <c r="B76" s="952" t="str">
        <f>'03月カード利用明細表'!B76</f>
        <v>引落口座：〇〇銀行</v>
      </c>
      <c r="C76" s="950"/>
    </row>
    <row r="77" spans="1:3" s="127" customFormat="1" ht="18" customHeight="1">
      <c r="A77" s="932" t="str">
        <f>'03月カード利用明細表'!A77</f>
        <v>前々月１６日～前月１５日までの使用分 　　今月10日支払</v>
      </c>
      <c r="B77" s="951"/>
      <c r="C77" s="951"/>
    </row>
    <row r="78" spans="1:3" s="131" customFormat="1" ht="21" customHeight="1">
      <c r="A78" s="128" t="s">
        <v>30</v>
      </c>
      <c r="B78" s="129" t="s">
        <v>31</v>
      </c>
      <c r="C78" s="130" t="s">
        <v>32</v>
      </c>
    </row>
    <row r="79" spans="1:3" ht="21" customHeight="1">
      <c r="A79" s="1015"/>
      <c r="B79" s="1016"/>
      <c r="C79" s="1017"/>
    </row>
    <row r="80" spans="1:3" ht="21" customHeight="1">
      <c r="A80" s="1018"/>
      <c r="B80" s="1019"/>
      <c r="C80" s="1020"/>
    </row>
    <row r="81" spans="1:3" ht="21" customHeight="1">
      <c r="A81" s="1018"/>
      <c r="B81" s="1019"/>
      <c r="C81" s="1020"/>
    </row>
    <row r="82" spans="1:3" ht="21" customHeight="1">
      <c r="A82" s="1018"/>
      <c r="B82" s="1019"/>
      <c r="C82" s="1021"/>
    </row>
    <row r="83" spans="1:3" ht="21" customHeight="1">
      <c r="A83" s="1018"/>
      <c r="B83" s="1019"/>
      <c r="C83" s="1021"/>
    </row>
    <row r="84" spans="1:3" ht="21" customHeight="1">
      <c r="A84" s="1018"/>
      <c r="B84" s="1019"/>
      <c r="C84" s="1021"/>
    </row>
    <row r="85" spans="1:3" ht="21" customHeight="1">
      <c r="A85" s="1022"/>
      <c r="B85" s="1023"/>
      <c r="C85" s="1024"/>
    </row>
    <row r="86" spans="1:3" ht="21" customHeight="1">
      <c r="A86" s="132" t="s">
        <v>143</v>
      </c>
      <c r="B86" s="133">
        <f>SUM(B79:B85)</f>
        <v>0</v>
      </c>
      <c r="C86" s="134"/>
    </row>
    <row r="87" ht="16.5" customHeight="1"/>
    <row r="88" spans="1:3" s="127" customFormat="1" ht="33" customHeight="1">
      <c r="A88" s="953" t="str">
        <f>'03月カード利用明細表'!A88</f>
        <v>〇〇カード８</v>
      </c>
      <c r="B88" s="952" t="str">
        <f>'03月カード利用明細表'!B88</f>
        <v>引落口座：〇〇銀行</v>
      </c>
      <c r="C88" s="950"/>
    </row>
    <row r="89" spans="1:3" s="127" customFormat="1" ht="18" customHeight="1">
      <c r="A89" s="932" t="str">
        <f>'03月カード利用明細表'!A89</f>
        <v>前々月１６日～前月１５日までの使用分 　　今月10日支払</v>
      </c>
      <c r="B89" s="951"/>
      <c r="C89" s="951"/>
    </row>
    <row r="90" spans="1:3" s="131" customFormat="1" ht="21" customHeight="1">
      <c r="A90" s="128" t="s">
        <v>30</v>
      </c>
      <c r="B90" s="129" t="s">
        <v>31</v>
      </c>
      <c r="C90" s="130" t="s">
        <v>32</v>
      </c>
    </row>
    <row r="91" spans="1:3" ht="21" customHeight="1">
      <c r="A91" s="1015"/>
      <c r="B91" s="1016"/>
      <c r="C91" s="1017"/>
    </row>
    <row r="92" spans="1:3" ht="21" customHeight="1">
      <c r="A92" s="1018"/>
      <c r="B92" s="1019"/>
      <c r="C92" s="1020"/>
    </row>
    <row r="93" spans="1:3" ht="21" customHeight="1">
      <c r="A93" s="1018"/>
      <c r="B93" s="1019"/>
      <c r="C93" s="1020"/>
    </row>
    <row r="94" spans="1:3" ht="21" customHeight="1">
      <c r="A94" s="1018"/>
      <c r="B94" s="1019"/>
      <c r="C94" s="1021"/>
    </row>
    <row r="95" spans="1:3" ht="21" customHeight="1">
      <c r="A95" s="1018"/>
      <c r="B95" s="1019"/>
      <c r="C95" s="1021"/>
    </row>
    <row r="96" spans="1:3" ht="21" customHeight="1">
      <c r="A96" s="1018"/>
      <c r="B96" s="1019"/>
      <c r="C96" s="1021"/>
    </row>
    <row r="97" spans="1:3" ht="21" customHeight="1">
      <c r="A97" s="1022"/>
      <c r="B97" s="1023"/>
      <c r="C97" s="1024"/>
    </row>
    <row r="98" spans="1:3" ht="21" customHeight="1">
      <c r="A98" s="132" t="s">
        <v>143</v>
      </c>
      <c r="B98" s="133">
        <f>SUM(B91:B97)</f>
        <v>0</v>
      </c>
      <c r="C98" s="134"/>
    </row>
    <row r="99" ht="16.5" customHeight="1"/>
    <row r="100" spans="1:3" s="127" customFormat="1" ht="33" customHeight="1">
      <c r="A100" s="953" t="str">
        <f>'03月カード利用明細表'!A100</f>
        <v>〇〇カード９</v>
      </c>
      <c r="B100" s="952" t="str">
        <f>'03月カード利用明細表'!B100</f>
        <v>引落口座：〇〇銀行</v>
      </c>
      <c r="C100" s="950"/>
    </row>
    <row r="101" spans="1:3" s="127" customFormat="1" ht="18" customHeight="1">
      <c r="A101" s="932" t="str">
        <f>'03月カード利用明細表'!A101</f>
        <v>前々月１６日～前月１５日までの使用分 　　今月10日支払</v>
      </c>
      <c r="B101" s="951"/>
      <c r="C101" s="951"/>
    </row>
    <row r="102" spans="1:3" s="131" customFormat="1" ht="21" customHeight="1">
      <c r="A102" s="128" t="s">
        <v>30</v>
      </c>
      <c r="B102" s="129" t="s">
        <v>31</v>
      </c>
      <c r="C102" s="130" t="s">
        <v>32</v>
      </c>
    </row>
    <row r="103" spans="1:3" ht="21" customHeight="1">
      <c r="A103" s="1015"/>
      <c r="B103" s="1016"/>
      <c r="C103" s="1017"/>
    </row>
    <row r="104" spans="1:3" ht="21" customHeight="1">
      <c r="A104" s="1018"/>
      <c r="B104" s="1019"/>
      <c r="C104" s="1020"/>
    </row>
    <row r="105" spans="1:3" ht="21" customHeight="1">
      <c r="A105" s="1018"/>
      <c r="B105" s="1019"/>
      <c r="C105" s="1020"/>
    </row>
    <row r="106" spans="1:3" ht="21" customHeight="1">
      <c r="A106" s="1018"/>
      <c r="B106" s="1019"/>
      <c r="C106" s="1021"/>
    </row>
    <row r="107" spans="1:3" ht="21" customHeight="1">
      <c r="A107" s="1018"/>
      <c r="B107" s="1019"/>
      <c r="C107" s="1021"/>
    </row>
    <row r="108" spans="1:3" ht="21" customHeight="1">
      <c r="A108" s="1018"/>
      <c r="B108" s="1019"/>
      <c r="C108" s="1021"/>
    </row>
    <row r="109" spans="1:3" ht="21" customHeight="1">
      <c r="A109" s="1022"/>
      <c r="B109" s="1023"/>
      <c r="C109" s="1024"/>
    </row>
    <row r="110" spans="1:3" ht="21" customHeight="1">
      <c r="A110" s="132" t="s">
        <v>143</v>
      </c>
      <c r="B110" s="133">
        <f>SUM(B103:B109)</f>
        <v>0</v>
      </c>
      <c r="C110" s="134"/>
    </row>
    <row r="111" ht="16.5" customHeight="1"/>
    <row r="112" spans="1:3" s="127" customFormat="1" ht="33" customHeight="1">
      <c r="A112" s="953" t="str">
        <f>'03月カード利用明細表'!A112</f>
        <v>〇〇カード１０</v>
      </c>
      <c r="B112" s="952" t="str">
        <f>'03月カード利用明細表'!B112</f>
        <v>引落口座：〇〇銀行</v>
      </c>
      <c r="C112" s="950"/>
    </row>
    <row r="113" spans="1:3" s="127" customFormat="1" ht="18" customHeight="1">
      <c r="A113" s="932" t="str">
        <f>'03月カード利用明細表'!A113</f>
        <v>前々月１６日～前月１５日までの使用分 　　今月10日支払</v>
      </c>
      <c r="B113" s="951"/>
      <c r="C113" s="951"/>
    </row>
    <row r="114" spans="1:3" s="131" customFormat="1" ht="21" customHeight="1">
      <c r="A114" s="128" t="s">
        <v>30</v>
      </c>
      <c r="B114" s="129" t="s">
        <v>31</v>
      </c>
      <c r="C114" s="130" t="s">
        <v>32</v>
      </c>
    </row>
    <row r="115" spans="1:3" ht="21" customHeight="1">
      <c r="A115" s="1015"/>
      <c r="B115" s="1016"/>
      <c r="C115" s="1017"/>
    </row>
    <row r="116" spans="1:3" ht="21" customHeight="1">
      <c r="A116" s="1018"/>
      <c r="B116" s="1019"/>
      <c r="C116" s="1020"/>
    </row>
    <row r="117" spans="1:3" ht="21" customHeight="1">
      <c r="A117" s="1018"/>
      <c r="B117" s="1019"/>
      <c r="C117" s="1020"/>
    </row>
    <row r="118" spans="1:3" ht="21" customHeight="1">
      <c r="A118" s="1018"/>
      <c r="B118" s="1019"/>
      <c r="C118" s="1021"/>
    </row>
    <row r="119" spans="1:3" ht="21" customHeight="1">
      <c r="A119" s="1018"/>
      <c r="B119" s="1019"/>
      <c r="C119" s="1021"/>
    </row>
    <row r="120" spans="1:3" ht="21" customHeight="1">
      <c r="A120" s="1018"/>
      <c r="B120" s="1019"/>
      <c r="C120" s="1021"/>
    </row>
    <row r="121" spans="1:3" ht="21" customHeight="1">
      <c r="A121" s="1022"/>
      <c r="B121" s="1023"/>
      <c r="C121" s="1024"/>
    </row>
    <row r="122" spans="1:3" ht="21" customHeight="1">
      <c r="A122" s="132" t="s">
        <v>143</v>
      </c>
      <c r="B122" s="133">
        <f>SUM(B115:B121)</f>
        <v>0</v>
      </c>
      <c r="C122" s="134"/>
    </row>
    <row r="123" ht="16.5" customHeight="1"/>
    <row r="124" ht="16.5" customHeight="1"/>
    <row r="125" spans="1:2" ht="27" customHeight="1">
      <c r="A125" s="137" t="s">
        <v>144</v>
      </c>
      <c r="B125" s="138">
        <f>B14+B26+B38+B50+B62+B74+B86+B98+B110+B122</f>
        <v>0</v>
      </c>
    </row>
  </sheetData>
  <sheetProtection sheet="1" objects="1" scenarios="1"/>
  <mergeCells count="3">
    <mergeCell ref="A1:C1"/>
    <mergeCell ref="A2:C2"/>
    <mergeCell ref="B3:C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8"/>
  <sheetViews>
    <sheetView zoomScalePageLayoutView="0" workbookViewId="0" topLeftCell="A1">
      <pane xSplit="2" ySplit="4" topLeftCell="C5" activePane="bottomRight" state="frozen"/>
      <selection pane="topLeft" activeCell="C17" sqref="C17"/>
      <selection pane="topRight" activeCell="C17" sqref="C17"/>
      <selection pane="bottomLeft" activeCell="C17" sqref="C17"/>
      <selection pane="bottomRight" activeCell="A1" sqref="A1:G1"/>
    </sheetView>
  </sheetViews>
  <sheetFormatPr defaultColWidth="9.140625" defaultRowHeight="15"/>
  <cols>
    <col min="1" max="1" width="6.57421875" style="163" customWidth="1"/>
    <col min="2" max="2" width="6.00390625" style="163" bestFit="1" customWidth="1"/>
    <col min="3" max="3" width="58.140625" style="11" customWidth="1"/>
    <col min="4" max="4" width="12.140625" style="17" customWidth="1"/>
    <col min="5" max="5" width="58.140625" style="10" customWidth="1"/>
    <col min="6" max="6" width="12.140625" style="11" bestFit="1" customWidth="1"/>
    <col min="7" max="7" width="16.140625" style="11" customWidth="1"/>
    <col min="8" max="8" width="13.7109375" style="14" customWidth="1"/>
    <col min="9" max="9" width="14.28125" style="15" bestFit="1" customWidth="1"/>
    <col min="10" max="10" width="10.8515625" style="16" bestFit="1" customWidth="1"/>
    <col min="11" max="11" width="9.00390625" style="11" customWidth="1"/>
    <col min="12" max="12" width="10.28125" style="17" bestFit="1" customWidth="1"/>
    <col min="13" max="13" width="14.421875" style="18" customWidth="1"/>
    <col min="14" max="14" width="10.57421875" style="19" bestFit="1" customWidth="1"/>
    <col min="15" max="15" width="9.140625" style="20" bestFit="1" customWidth="1"/>
    <col min="16" max="16" width="9.00390625" style="21" customWidth="1"/>
    <col min="17" max="17" width="16.421875" style="18" customWidth="1"/>
    <col min="18" max="18" width="11.421875" style="20" bestFit="1" customWidth="1"/>
    <col min="19" max="19" width="12.140625" style="22" customWidth="1"/>
    <col min="20" max="20" width="12.57421875" style="23" customWidth="1"/>
    <col min="21" max="21" width="10.421875" style="24" bestFit="1" customWidth="1"/>
    <col min="22" max="22" width="9.140625" style="25" bestFit="1" customWidth="1"/>
    <col min="23" max="23" width="5.140625" style="123" customWidth="1"/>
    <col min="24" max="24" width="10.00390625" style="17" customWidth="1"/>
    <col min="25" max="25" width="12.28125" style="17" customWidth="1"/>
    <col min="26" max="26" width="12.28125" style="11" customWidth="1"/>
    <col min="27" max="16384" width="9.00390625" style="11" customWidth="1"/>
  </cols>
  <sheetData>
    <row r="1" spans="1:23" ht="63" customHeight="1">
      <c r="A1" s="1306" t="s">
        <v>196</v>
      </c>
      <c r="B1" s="1306"/>
      <c r="C1" s="1306"/>
      <c r="D1" s="1306"/>
      <c r="E1" s="1306"/>
      <c r="F1" s="1306"/>
      <c r="G1" s="1306"/>
      <c r="W1" s="31"/>
    </row>
    <row r="2" spans="1:23" ht="19.5" thickBot="1">
      <c r="A2" s="9" t="s">
        <v>179</v>
      </c>
      <c r="B2" s="10"/>
      <c r="D2" s="11"/>
      <c r="E2" s="12" t="s">
        <v>6</v>
      </c>
      <c r="F2" s="13" t="s">
        <v>7</v>
      </c>
      <c r="G2" s="139">
        <f ca="1">NOW()</f>
        <v>44276.03434050926</v>
      </c>
      <c r="W2" s="17"/>
    </row>
    <row r="3" spans="1:23" ht="26.25" customHeight="1" thickBot="1">
      <c r="A3" s="1307" t="s">
        <v>35</v>
      </c>
      <c r="B3" s="1309" t="s">
        <v>36</v>
      </c>
      <c r="C3" s="140" t="s">
        <v>170</v>
      </c>
      <c r="D3" s="141" t="s">
        <v>190</v>
      </c>
      <c r="E3" s="1311" t="s">
        <v>37</v>
      </c>
      <c r="F3" s="1313" t="s">
        <v>173</v>
      </c>
      <c r="G3" s="1315" t="s">
        <v>38</v>
      </c>
      <c r="H3" s="49"/>
      <c r="I3" s="50"/>
      <c r="J3" s="51"/>
      <c r="L3" s="52"/>
      <c r="M3" s="49"/>
      <c r="N3" s="53"/>
      <c r="O3" s="54"/>
      <c r="P3" s="55"/>
      <c r="W3" s="17"/>
    </row>
    <row r="4" spans="1:23" ht="19.5" thickBot="1">
      <c r="A4" s="1308"/>
      <c r="B4" s="1310"/>
      <c r="C4" s="142" t="s">
        <v>39</v>
      </c>
      <c r="D4" s="1275">
        <f>'01月統合家計簿'!C17</f>
        <v>0</v>
      </c>
      <c r="E4" s="1312"/>
      <c r="F4" s="1314"/>
      <c r="G4" s="1316"/>
      <c r="H4" s="49"/>
      <c r="I4" s="50"/>
      <c r="J4" s="51"/>
      <c r="L4" s="52"/>
      <c r="M4" s="49"/>
      <c r="N4" s="53"/>
      <c r="O4" s="54"/>
      <c r="P4" s="55"/>
      <c r="W4" s="17"/>
    </row>
    <row r="5" spans="1:23" ht="18.75">
      <c r="A5" s="186">
        <v>44197</v>
      </c>
      <c r="B5" s="150" t="s">
        <v>44</v>
      </c>
      <c r="C5" s="941" t="s">
        <v>198</v>
      </c>
      <c r="D5" s="942"/>
      <c r="E5" s="1127"/>
      <c r="F5" s="1128"/>
      <c r="G5" s="145">
        <f>D5-F5</f>
        <v>0</v>
      </c>
      <c r="H5" s="49"/>
      <c r="I5" s="59"/>
      <c r="J5" s="51"/>
      <c r="L5" s="52"/>
      <c r="M5" s="49"/>
      <c r="N5" s="53"/>
      <c r="O5" s="54"/>
      <c r="P5" s="55"/>
      <c r="W5" s="17"/>
    </row>
    <row r="6" spans="1:23" ht="18.75">
      <c r="A6" s="147">
        <v>44198</v>
      </c>
      <c r="B6" s="148" t="s">
        <v>45</v>
      </c>
      <c r="C6" s="943"/>
      <c r="D6" s="944"/>
      <c r="E6" s="1129"/>
      <c r="F6" s="944"/>
      <c r="G6" s="145">
        <f>D6-F6</f>
        <v>0</v>
      </c>
      <c r="H6" s="49"/>
      <c r="I6" s="50"/>
      <c r="J6" s="51"/>
      <c r="L6" s="52"/>
      <c r="M6" s="49"/>
      <c r="N6" s="53"/>
      <c r="O6" s="54"/>
      <c r="P6" s="55"/>
      <c r="W6" s="17"/>
    </row>
    <row r="7" spans="1:23" ht="18.75">
      <c r="A7" s="149">
        <v>44199</v>
      </c>
      <c r="B7" s="150" t="s">
        <v>46</v>
      </c>
      <c r="C7" s="945"/>
      <c r="D7" s="944"/>
      <c r="E7" s="1129"/>
      <c r="F7" s="944"/>
      <c r="G7" s="145">
        <f aca="true" t="shared" si="0" ref="G7:G32">D7-F7</f>
        <v>0</v>
      </c>
      <c r="H7" s="49"/>
      <c r="I7" s="50"/>
      <c r="J7" s="51"/>
      <c r="L7" s="52"/>
      <c r="M7" s="49"/>
      <c r="N7" s="53"/>
      <c r="O7" s="54"/>
      <c r="P7" s="55"/>
      <c r="W7" s="17"/>
    </row>
    <row r="8" spans="1:23" ht="18.75">
      <c r="A8" s="146">
        <v>44200</v>
      </c>
      <c r="B8" s="144" t="s">
        <v>47</v>
      </c>
      <c r="C8" s="943"/>
      <c r="D8" s="944"/>
      <c r="E8" s="1129"/>
      <c r="F8" s="944"/>
      <c r="G8" s="145">
        <f t="shared" si="0"/>
        <v>0</v>
      </c>
      <c r="H8" s="49"/>
      <c r="I8" s="50"/>
      <c r="J8" s="51"/>
      <c r="L8" s="52"/>
      <c r="M8" s="49"/>
      <c r="N8" s="53"/>
      <c r="O8" s="54"/>
      <c r="P8" s="55"/>
      <c r="W8" s="17"/>
    </row>
    <row r="9" spans="1:23" ht="18.75">
      <c r="A9" s="146">
        <v>44201</v>
      </c>
      <c r="B9" s="144" t="s">
        <v>41</v>
      </c>
      <c r="C9" s="943"/>
      <c r="D9" s="944"/>
      <c r="E9" s="1129"/>
      <c r="F9" s="944"/>
      <c r="G9" s="145">
        <f t="shared" si="0"/>
        <v>0</v>
      </c>
      <c r="H9" s="49"/>
      <c r="I9" s="50"/>
      <c r="J9" s="51"/>
      <c r="L9" s="52"/>
      <c r="M9" s="49"/>
      <c r="N9" s="53"/>
      <c r="O9" s="54"/>
      <c r="P9" s="55"/>
      <c r="W9" s="17"/>
    </row>
    <row r="10" spans="1:23" ht="18.75">
      <c r="A10" s="146">
        <v>44202</v>
      </c>
      <c r="B10" s="144" t="s">
        <v>42</v>
      </c>
      <c r="C10" s="943"/>
      <c r="D10" s="944"/>
      <c r="E10" s="1129"/>
      <c r="F10" s="944"/>
      <c r="G10" s="145">
        <f t="shared" si="0"/>
        <v>0</v>
      </c>
      <c r="H10" s="49"/>
      <c r="I10" s="50"/>
      <c r="J10" s="51"/>
      <c r="L10" s="52"/>
      <c r="M10" s="49"/>
      <c r="N10" s="53"/>
      <c r="O10" s="54"/>
      <c r="P10" s="55"/>
      <c r="W10" s="17"/>
    </row>
    <row r="11" spans="1:23" ht="18.75">
      <c r="A11" s="146">
        <v>44203</v>
      </c>
      <c r="B11" s="144" t="s">
        <v>43</v>
      </c>
      <c r="C11" s="945"/>
      <c r="D11" s="944"/>
      <c r="E11" s="1129"/>
      <c r="F11" s="944"/>
      <c r="G11" s="145">
        <f t="shared" si="0"/>
        <v>0</v>
      </c>
      <c r="H11" s="49"/>
      <c r="I11" s="50"/>
      <c r="J11" s="51"/>
      <c r="L11" s="52"/>
      <c r="M11" s="49"/>
      <c r="N11" s="53"/>
      <c r="O11" s="54"/>
      <c r="P11" s="55"/>
      <c r="W11" s="17"/>
    </row>
    <row r="12" spans="1:23" ht="18.75">
      <c r="A12" s="146">
        <v>44204</v>
      </c>
      <c r="B12" s="144" t="s">
        <v>44</v>
      </c>
      <c r="C12" s="943"/>
      <c r="D12" s="944"/>
      <c r="E12" s="1129"/>
      <c r="F12" s="944"/>
      <c r="G12" s="145">
        <f t="shared" si="0"/>
        <v>0</v>
      </c>
      <c r="H12" s="49"/>
      <c r="I12" s="50"/>
      <c r="J12" s="51"/>
      <c r="L12" s="52"/>
      <c r="M12" s="49"/>
      <c r="N12" s="53"/>
      <c r="O12" s="54"/>
      <c r="P12" s="55"/>
      <c r="W12" s="17"/>
    </row>
    <row r="13" spans="1:23" ht="18.75">
      <c r="A13" s="147">
        <v>44205</v>
      </c>
      <c r="B13" s="148" t="s">
        <v>45</v>
      </c>
      <c r="C13" s="943"/>
      <c r="D13" s="944"/>
      <c r="E13" s="1129"/>
      <c r="F13" s="944"/>
      <c r="G13" s="145">
        <f t="shared" si="0"/>
        <v>0</v>
      </c>
      <c r="H13" s="49"/>
      <c r="I13" s="50"/>
      <c r="J13" s="51"/>
      <c r="L13" s="52"/>
      <c r="M13" s="49"/>
      <c r="N13" s="53"/>
      <c r="O13" s="54"/>
      <c r="P13" s="55"/>
      <c r="W13" s="17"/>
    </row>
    <row r="14" spans="1:23" ht="18.75">
      <c r="A14" s="149">
        <v>44206</v>
      </c>
      <c r="B14" s="150" t="s">
        <v>46</v>
      </c>
      <c r="C14" s="943"/>
      <c r="D14" s="944"/>
      <c r="E14" s="1129"/>
      <c r="F14" s="944"/>
      <c r="G14" s="145">
        <f t="shared" si="0"/>
        <v>0</v>
      </c>
      <c r="H14" s="49"/>
      <c r="I14" s="50"/>
      <c r="J14" s="51"/>
      <c r="L14" s="52"/>
      <c r="M14" s="49"/>
      <c r="N14" s="53"/>
      <c r="O14" s="54"/>
      <c r="P14" s="55"/>
      <c r="W14" s="17"/>
    </row>
    <row r="15" spans="1:23" ht="18.75">
      <c r="A15" s="149">
        <v>44207</v>
      </c>
      <c r="B15" s="150" t="s">
        <v>47</v>
      </c>
      <c r="C15" s="943" t="s">
        <v>199</v>
      </c>
      <c r="D15" s="944"/>
      <c r="E15" s="1129"/>
      <c r="F15" s="944"/>
      <c r="G15" s="145">
        <f t="shared" si="0"/>
        <v>0</v>
      </c>
      <c r="H15" s="49"/>
      <c r="I15" s="50"/>
      <c r="J15" s="51"/>
      <c r="L15" s="52"/>
      <c r="M15" s="49"/>
      <c r="N15" s="53"/>
      <c r="O15" s="54"/>
      <c r="P15" s="55"/>
      <c r="W15" s="17"/>
    </row>
    <row r="16" spans="1:23" ht="18.75">
      <c r="A16" s="146">
        <v>44208</v>
      </c>
      <c r="B16" s="144" t="s">
        <v>41</v>
      </c>
      <c r="C16" s="945"/>
      <c r="D16" s="944"/>
      <c r="E16" s="1129"/>
      <c r="F16" s="944"/>
      <c r="G16" s="145">
        <f t="shared" si="0"/>
        <v>0</v>
      </c>
      <c r="H16" s="49"/>
      <c r="I16" s="50"/>
      <c r="J16" s="51"/>
      <c r="L16" s="52"/>
      <c r="M16" s="49"/>
      <c r="N16" s="53"/>
      <c r="O16" s="54"/>
      <c r="P16" s="55"/>
      <c r="W16" s="17"/>
    </row>
    <row r="17" spans="1:23" ht="18.75">
      <c r="A17" s="146">
        <v>44209</v>
      </c>
      <c r="B17" s="144" t="s">
        <v>42</v>
      </c>
      <c r="C17" s="943"/>
      <c r="D17" s="944"/>
      <c r="E17" s="1130"/>
      <c r="F17" s="944"/>
      <c r="G17" s="145">
        <f t="shared" si="0"/>
        <v>0</v>
      </c>
      <c r="H17" s="49"/>
      <c r="I17" s="50"/>
      <c r="J17" s="51"/>
      <c r="L17" s="52"/>
      <c r="M17" s="49"/>
      <c r="N17" s="53"/>
      <c r="O17" s="54"/>
      <c r="P17" s="55"/>
      <c r="W17" s="17"/>
    </row>
    <row r="18" spans="1:23" ht="18.75">
      <c r="A18" s="146">
        <v>44210</v>
      </c>
      <c r="B18" s="144" t="s">
        <v>43</v>
      </c>
      <c r="C18" s="943"/>
      <c r="D18" s="944"/>
      <c r="E18" s="1130"/>
      <c r="F18" s="944"/>
      <c r="G18" s="145">
        <f t="shared" si="0"/>
        <v>0</v>
      </c>
      <c r="H18" s="49"/>
      <c r="I18" s="50"/>
      <c r="J18" s="51"/>
      <c r="L18" s="52"/>
      <c r="M18" s="49"/>
      <c r="N18" s="53"/>
      <c r="O18" s="54"/>
      <c r="P18" s="55"/>
      <c r="W18" s="17"/>
    </row>
    <row r="19" spans="1:23" ht="18.75">
      <c r="A19" s="146">
        <v>44211</v>
      </c>
      <c r="B19" s="144" t="s">
        <v>44</v>
      </c>
      <c r="C19" s="943"/>
      <c r="D19" s="944"/>
      <c r="E19" s="1130"/>
      <c r="F19" s="944"/>
      <c r="G19" s="145">
        <f t="shared" si="0"/>
        <v>0</v>
      </c>
      <c r="H19" s="49"/>
      <c r="I19" s="50"/>
      <c r="J19" s="51"/>
      <c r="L19" s="52"/>
      <c r="M19" s="49"/>
      <c r="N19" s="53"/>
      <c r="O19" s="54"/>
      <c r="P19" s="55"/>
      <c r="W19" s="17"/>
    </row>
    <row r="20" spans="1:23" ht="18.75">
      <c r="A20" s="147">
        <v>44212</v>
      </c>
      <c r="B20" s="148" t="s">
        <v>45</v>
      </c>
      <c r="C20" s="943"/>
      <c r="D20" s="944"/>
      <c r="E20" s="1130"/>
      <c r="F20" s="944"/>
      <c r="G20" s="145">
        <f t="shared" si="0"/>
        <v>0</v>
      </c>
      <c r="H20" s="49"/>
      <c r="I20" s="50"/>
      <c r="J20" s="51"/>
      <c r="L20" s="52"/>
      <c r="M20" s="49"/>
      <c r="N20" s="53"/>
      <c r="O20" s="54"/>
      <c r="P20" s="55"/>
      <c r="W20" s="17"/>
    </row>
    <row r="21" spans="1:23" ht="18.75">
      <c r="A21" s="149">
        <v>44213</v>
      </c>
      <c r="B21" s="150" t="s">
        <v>46</v>
      </c>
      <c r="C21" s="946"/>
      <c r="D21" s="944"/>
      <c r="E21" s="1130"/>
      <c r="F21" s="944"/>
      <c r="G21" s="145">
        <f t="shared" si="0"/>
        <v>0</v>
      </c>
      <c r="H21" s="49"/>
      <c r="I21" s="50"/>
      <c r="J21" s="51"/>
      <c r="L21" s="52"/>
      <c r="M21" s="49"/>
      <c r="N21" s="53"/>
      <c r="O21" s="54"/>
      <c r="P21" s="55"/>
      <c r="W21" s="17"/>
    </row>
    <row r="22" spans="1:23" ht="18.75">
      <c r="A22" s="146">
        <v>44214</v>
      </c>
      <c r="B22" s="144" t="s">
        <v>47</v>
      </c>
      <c r="C22" s="943"/>
      <c r="D22" s="944"/>
      <c r="E22" s="1130"/>
      <c r="F22" s="944"/>
      <c r="G22" s="145">
        <f t="shared" si="0"/>
        <v>0</v>
      </c>
      <c r="H22" s="49"/>
      <c r="I22" s="50"/>
      <c r="J22" s="51"/>
      <c r="L22" s="52"/>
      <c r="M22" s="49"/>
      <c r="N22" s="53"/>
      <c r="O22" s="54"/>
      <c r="P22" s="55"/>
      <c r="W22" s="17"/>
    </row>
    <row r="23" spans="1:23" ht="18.75">
      <c r="A23" s="146">
        <v>44215</v>
      </c>
      <c r="B23" s="144" t="s">
        <v>41</v>
      </c>
      <c r="C23" s="943"/>
      <c r="D23" s="944"/>
      <c r="E23" s="1130"/>
      <c r="F23" s="944"/>
      <c r="G23" s="145">
        <f t="shared" si="0"/>
        <v>0</v>
      </c>
      <c r="H23" s="49"/>
      <c r="I23" s="50"/>
      <c r="J23" s="51"/>
      <c r="L23" s="52"/>
      <c r="M23" s="49"/>
      <c r="N23" s="53"/>
      <c r="O23" s="54"/>
      <c r="P23" s="55"/>
      <c r="W23" s="17"/>
    </row>
    <row r="24" spans="1:23" ht="18.75">
      <c r="A24" s="146">
        <v>44216</v>
      </c>
      <c r="B24" s="144" t="s">
        <v>42</v>
      </c>
      <c r="C24" s="947"/>
      <c r="D24" s="944"/>
      <c r="E24" s="1130"/>
      <c r="F24" s="944"/>
      <c r="G24" s="145">
        <f t="shared" si="0"/>
        <v>0</v>
      </c>
      <c r="H24" s="49"/>
      <c r="I24" s="50"/>
      <c r="J24" s="51"/>
      <c r="L24" s="52"/>
      <c r="M24" s="49"/>
      <c r="N24" s="53"/>
      <c r="O24" s="54"/>
      <c r="P24" s="55"/>
      <c r="W24" s="17"/>
    </row>
    <row r="25" spans="1:23" ht="18.75">
      <c r="A25" s="146">
        <v>44217</v>
      </c>
      <c r="B25" s="144" t="s">
        <v>43</v>
      </c>
      <c r="C25" s="943"/>
      <c r="D25" s="944"/>
      <c r="E25" s="1130"/>
      <c r="F25" s="944"/>
      <c r="G25" s="145">
        <f t="shared" si="0"/>
        <v>0</v>
      </c>
      <c r="H25" s="49"/>
      <c r="I25" s="50"/>
      <c r="J25" s="51"/>
      <c r="L25" s="52"/>
      <c r="M25" s="49"/>
      <c r="N25" s="53"/>
      <c r="O25" s="54"/>
      <c r="P25" s="55"/>
      <c r="W25" s="17"/>
    </row>
    <row r="26" spans="1:23" ht="18.75">
      <c r="A26" s="146">
        <v>44218</v>
      </c>
      <c r="B26" s="144" t="s">
        <v>44</v>
      </c>
      <c r="C26" s="943"/>
      <c r="D26" s="944"/>
      <c r="E26" s="1130"/>
      <c r="F26" s="944"/>
      <c r="G26" s="145">
        <f t="shared" si="0"/>
        <v>0</v>
      </c>
      <c r="H26" s="49"/>
      <c r="I26" s="50"/>
      <c r="J26" s="51"/>
      <c r="L26" s="52"/>
      <c r="M26" s="49"/>
      <c r="N26" s="53"/>
      <c r="O26" s="54"/>
      <c r="P26" s="55"/>
      <c r="W26" s="17"/>
    </row>
    <row r="27" spans="1:23" ht="18.75">
      <c r="A27" s="147">
        <v>44219</v>
      </c>
      <c r="B27" s="148" t="s">
        <v>45</v>
      </c>
      <c r="C27" s="943"/>
      <c r="D27" s="944"/>
      <c r="E27" s="1130"/>
      <c r="F27" s="944"/>
      <c r="G27" s="145">
        <f t="shared" si="0"/>
        <v>0</v>
      </c>
      <c r="H27" s="49"/>
      <c r="I27" s="50"/>
      <c r="J27" s="51"/>
      <c r="L27" s="52"/>
      <c r="M27" s="49"/>
      <c r="N27" s="53"/>
      <c r="O27" s="54"/>
      <c r="P27" s="55"/>
      <c r="W27" s="17"/>
    </row>
    <row r="28" spans="1:23" ht="18.75">
      <c r="A28" s="149">
        <v>44220</v>
      </c>
      <c r="B28" s="150" t="s">
        <v>46</v>
      </c>
      <c r="C28" s="943"/>
      <c r="D28" s="944"/>
      <c r="E28" s="1130"/>
      <c r="F28" s="944"/>
      <c r="G28" s="145">
        <f t="shared" si="0"/>
        <v>0</v>
      </c>
      <c r="H28" s="49"/>
      <c r="I28" s="50"/>
      <c r="J28" s="51"/>
      <c r="L28" s="52"/>
      <c r="M28" s="49"/>
      <c r="N28" s="53"/>
      <c r="O28" s="54"/>
      <c r="P28" s="55"/>
      <c r="W28" s="17"/>
    </row>
    <row r="29" spans="1:23" ht="18.75">
      <c r="A29" s="146">
        <v>44221</v>
      </c>
      <c r="B29" s="144" t="s">
        <v>47</v>
      </c>
      <c r="C29" s="943"/>
      <c r="D29" s="944"/>
      <c r="E29" s="1130"/>
      <c r="F29" s="944"/>
      <c r="G29" s="145">
        <f t="shared" si="0"/>
        <v>0</v>
      </c>
      <c r="H29" s="49"/>
      <c r="I29" s="50"/>
      <c r="J29" s="51"/>
      <c r="L29" s="52"/>
      <c r="M29" s="49"/>
      <c r="N29" s="53"/>
      <c r="O29" s="54"/>
      <c r="P29" s="55"/>
      <c r="W29" s="17"/>
    </row>
    <row r="30" spans="1:23" ht="18.75">
      <c r="A30" s="146">
        <v>44222</v>
      </c>
      <c r="B30" s="144" t="s">
        <v>41</v>
      </c>
      <c r="C30" s="943"/>
      <c r="D30" s="944"/>
      <c r="E30" s="1130"/>
      <c r="F30" s="944"/>
      <c r="G30" s="145">
        <f t="shared" si="0"/>
        <v>0</v>
      </c>
      <c r="H30" s="49"/>
      <c r="I30" s="50"/>
      <c r="J30" s="51"/>
      <c r="L30" s="52"/>
      <c r="M30" s="49"/>
      <c r="N30" s="53"/>
      <c r="O30" s="54"/>
      <c r="P30" s="55"/>
      <c r="W30" s="17"/>
    </row>
    <row r="31" spans="1:23" ht="18.75">
      <c r="A31" s="146">
        <v>44223</v>
      </c>
      <c r="B31" s="144" t="s">
        <v>42</v>
      </c>
      <c r="C31" s="943"/>
      <c r="D31" s="944"/>
      <c r="E31" s="1130"/>
      <c r="F31" s="944"/>
      <c r="G31" s="145">
        <f t="shared" si="0"/>
        <v>0</v>
      </c>
      <c r="H31" s="49"/>
      <c r="I31" s="50"/>
      <c r="J31" s="51"/>
      <c r="L31" s="52"/>
      <c r="M31" s="49"/>
      <c r="N31" s="53"/>
      <c r="O31" s="54"/>
      <c r="P31" s="55"/>
      <c r="W31" s="17"/>
    </row>
    <row r="32" spans="1:23" ht="18.75">
      <c r="A32" s="146">
        <v>44224</v>
      </c>
      <c r="B32" s="144" t="s">
        <v>43</v>
      </c>
      <c r="C32" s="943"/>
      <c r="D32" s="944"/>
      <c r="E32" s="1130"/>
      <c r="F32" s="944"/>
      <c r="G32" s="145">
        <f t="shared" si="0"/>
        <v>0</v>
      </c>
      <c r="H32" s="49"/>
      <c r="I32" s="50"/>
      <c r="J32" s="51"/>
      <c r="L32" s="52"/>
      <c r="M32" s="49"/>
      <c r="N32" s="53"/>
      <c r="O32" s="54"/>
      <c r="P32" s="55"/>
      <c r="W32" s="17"/>
    </row>
    <row r="33" spans="1:23" ht="18.75">
      <c r="A33" s="146">
        <v>44225</v>
      </c>
      <c r="B33" s="144" t="s">
        <v>44</v>
      </c>
      <c r="C33" s="943"/>
      <c r="D33" s="944"/>
      <c r="E33" s="1130"/>
      <c r="F33" s="944"/>
      <c r="G33" s="151"/>
      <c r="H33" s="49"/>
      <c r="I33" s="50"/>
      <c r="J33" s="51"/>
      <c r="L33" s="52"/>
      <c r="M33" s="49"/>
      <c r="N33" s="53"/>
      <c r="O33" s="54"/>
      <c r="P33" s="55"/>
      <c r="W33" s="17"/>
    </row>
    <row r="34" spans="1:23" ht="18.75">
      <c r="A34" s="147">
        <v>44226</v>
      </c>
      <c r="B34" s="148" t="s">
        <v>45</v>
      </c>
      <c r="C34" s="943"/>
      <c r="D34" s="944"/>
      <c r="E34" s="1130"/>
      <c r="F34" s="944"/>
      <c r="G34" s="151"/>
      <c r="H34" s="49"/>
      <c r="I34" s="50"/>
      <c r="J34" s="51"/>
      <c r="L34" s="52"/>
      <c r="M34" s="49"/>
      <c r="N34" s="53"/>
      <c r="O34" s="54"/>
      <c r="P34" s="55"/>
      <c r="W34" s="17"/>
    </row>
    <row r="35" spans="1:23" ht="19.5" thickBot="1">
      <c r="A35" s="682">
        <v>44227</v>
      </c>
      <c r="B35" s="683" t="s">
        <v>197</v>
      </c>
      <c r="C35" s="948"/>
      <c r="D35" s="949"/>
      <c r="E35" s="1131"/>
      <c r="F35" s="949"/>
      <c r="G35" s="154"/>
      <c r="H35" s="49"/>
      <c r="I35" s="50"/>
      <c r="J35" s="51"/>
      <c r="L35" s="52"/>
      <c r="M35" s="49"/>
      <c r="N35" s="53"/>
      <c r="O35" s="54"/>
      <c r="P35" s="55"/>
      <c r="W35" s="17"/>
    </row>
    <row r="36" spans="1:23" ht="19.5" thickBot="1">
      <c r="A36" s="155"/>
      <c r="B36" s="156"/>
      <c r="C36" s="157" t="s">
        <v>174</v>
      </c>
      <c r="D36" s="158">
        <f>SUM(D5:D35)</f>
        <v>0</v>
      </c>
      <c r="E36" s="281" t="s">
        <v>175</v>
      </c>
      <c r="F36" s="283">
        <f>SUM(F5:F35)</f>
        <v>0</v>
      </c>
      <c r="G36" s="282">
        <f>SUM(G5:G35)</f>
        <v>0</v>
      </c>
      <c r="H36" s="49"/>
      <c r="I36" s="50"/>
      <c r="J36" s="51"/>
      <c r="L36" s="52"/>
      <c r="M36" s="49"/>
      <c r="N36" s="53"/>
      <c r="O36" s="54"/>
      <c r="P36" s="55"/>
      <c r="W36" s="17"/>
    </row>
    <row r="37" spans="1:25" s="105" customFormat="1" ht="39" customHeight="1" thickBot="1">
      <c r="A37" s="159"/>
      <c r="B37" s="160"/>
      <c r="C37" s="161" t="s">
        <v>176</v>
      </c>
      <c r="D37" s="162">
        <f>D4+D36</f>
        <v>0</v>
      </c>
      <c r="E37" s="284" t="s">
        <v>177</v>
      </c>
      <c r="F37" s="285">
        <f>F36</f>
        <v>0</v>
      </c>
      <c r="G37" s="287">
        <f>D37-F37</f>
        <v>0</v>
      </c>
      <c r="H37" s="102"/>
      <c r="I37" s="103"/>
      <c r="J37" s="104"/>
      <c r="L37" s="106"/>
      <c r="M37" s="102"/>
      <c r="N37" s="107"/>
      <c r="O37" s="108"/>
      <c r="P37" s="109"/>
      <c r="Q37" s="110"/>
      <c r="R37" s="111"/>
      <c r="S37" s="112"/>
      <c r="T37" s="113"/>
      <c r="U37" s="114"/>
      <c r="V37" s="115"/>
      <c r="W37" s="116"/>
      <c r="X37" s="116"/>
      <c r="Y37" s="116"/>
    </row>
    <row r="38" spans="5:23" ht="22.5" customHeight="1" thickBot="1">
      <c r="E38" s="120"/>
      <c r="F38" s="118"/>
      <c r="G38" s="286" t="s">
        <v>89</v>
      </c>
      <c r="H38" s="49"/>
      <c r="I38" s="50"/>
      <c r="J38" s="51"/>
      <c r="L38" s="52"/>
      <c r="M38" s="49"/>
      <c r="N38" s="53"/>
      <c r="O38" s="54"/>
      <c r="P38" s="55"/>
      <c r="W38" s="17"/>
    </row>
  </sheetData>
  <sheetProtection sheet="1" objects="1" scenarios="1"/>
  <mergeCells count="6">
    <mergeCell ref="A1:G1"/>
    <mergeCell ref="A3:A4"/>
    <mergeCell ref="B3:B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E28F"/>
  </sheetPr>
  <dimension ref="A1:Y38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G1"/>
    </sheetView>
  </sheetViews>
  <sheetFormatPr defaultColWidth="9.140625" defaultRowHeight="15"/>
  <cols>
    <col min="1" max="1" width="6.57421875" style="163" customWidth="1"/>
    <col min="2" max="2" width="6.00390625" style="163" bestFit="1" customWidth="1"/>
    <col min="3" max="3" width="58.140625" style="11" customWidth="1"/>
    <col min="4" max="4" width="12.140625" style="17" customWidth="1"/>
    <col min="5" max="5" width="58.140625" style="10" customWidth="1"/>
    <col min="6" max="6" width="12.140625" style="11" bestFit="1" customWidth="1"/>
    <col min="7" max="7" width="16.140625" style="11" customWidth="1"/>
    <col min="8" max="8" width="13.7109375" style="14" customWidth="1"/>
    <col min="9" max="9" width="14.28125" style="15" bestFit="1" customWidth="1"/>
    <col min="10" max="10" width="10.8515625" style="16" bestFit="1" customWidth="1"/>
    <col min="11" max="11" width="9.00390625" style="11" customWidth="1"/>
    <col min="12" max="12" width="10.28125" style="17" bestFit="1" customWidth="1"/>
    <col min="13" max="13" width="14.421875" style="18" customWidth="1"/>
    <col min="14" max="14" width="10.57421875" style="19" bestFit="1" customWidth="1"/>
    <col min="15" max="15" width="9.140625" style="20" bestFit="1" customWidth="1"/>
    <col min="16" max="16" width="9.00390625" style="21" customWidth="1"/>
    <col min="17" max="17" width="16.421875" style="18" customWidth="1"/>
    <col min="18" max="18" width="11.421875" style="20" bestFit="1" customWidth="1"/>
    <col min="19" max="19" width="12.140625" style="22" customWidth="1"/>
    <col min="20" max="20" width="12.57421875" style="23" customWidth="1"/>
    <col min="21" max="21" width="10.421875" style="24" bestFit="1" customWidth="1"/>
    <col min="22" max="22" width="9.140625" style="25" bestFit="1" customWidth="1"/>
    <col min="23" max="23" width="5.140625" style="123" customWidth="1"/>
    <col min="24" max="24" width="10.00390625" style="17" customWidth="1"/>
    <col min="25" max="25" width="12.28125" style="17" customWidth="1"/>
    <col min="26" max="26" width="12.28125" style="11" customWidth="1"/>
    <col min="27" max="16384" width="9.00390625" style="11" customWidth="1"/>
  </cols>
  <sheetData>
    <row r="1" spans="1:23" ht="63" customHeight="1">
      <c r="A1" s="1306" t="s">
        <v>206</v>
      </c>
      <c r="B1" s="1306"/>
      <c r="C1" s="1306"/>
      <c r="D1" s="1306"/>
      <c r="E1" s="1306"/>
      <c r="F1" s="1306"/>
      <c r="G1" s="1306"/>
      <c r="W1" s="31"/>
    </row>
    <row r="2" spans="1:23" ht="19.5" thickBot="1">
      <c r="A2" s="9" t="s">
        <v>140</v>
      </c>
      <c r="B2" s="10"/>
      <c r="D2" s="11"/>
      <c r="E2" s="12" t="s">
        <v>6</v>
      </c>
      <c r="F2" s="13" t="s">
        <v>7</v>
      </c>
      <c r="G2" s="139">
        <f ca="1">NOW()</f>
        <v>44276.03434050926</v>
      </c>
      <c r="W2" s="17"/>
    </row>
    <row r="3" spans="1:23" ht="26.25" customHeight="1" thickBot="1">
      <c r="A3" s="1307" t="s">
        <v>35</v>
      </c>
      <c r="B3" s="1309" t="s">
        <v>36</v>
      </c>
      <c r="C3" s="140" t="s">
        <v>189</v>
      </c>
      <c r="D3" s="141" t="s">
        <v>190</v>
      </c>
      <c r="E3" s="1311" t="s">
        <v>191</v>
      </c>
      <c r="F3" s="1313" t="s">
        <v>173</v>
      </c>
      <c r="G3" s="1315" t="s">
        <v>38</v>
      </c>
      <c r="H3" s="49"/>
      <c r="I3" s="50"/>
      <c r="J3" s="51"/>
      <c r="L3" s="52"/>
      <c r="M3" s="49"/>
      <c r="N3" s="53"/>
      <c r="O3" s="54"/>
      <c r="P3" s="55"/>
      <c r="W3" s="17"/>
    </row>
    <row r="4" spans="1:23" ht="19.5" thickBot="1">
      <c r="A4" s="1308"/>
      <c r="B4" s="1310"/>
      <c r="C4" s="142" t="s">
        <v>39</v>
      </c>
      <c r="D4" s="184">
        <f>'09月現金収支表'!G37</f>
        <v>0</v>
      </c>
      <c r="E4" s="1312"/>
      <c r="F4" s="1314"/>
      <c r="G4" s="1316"/>
      <c r="H4" s="49"/>
      <c r="I4" s="50"/>
      <c r="J4" s="51"/>
      <c r="L4" s="52"/>
      <c r="M4" s="49"/>
      <c r="N4" s="53"/>
      <c r="O4" s="54"/>
      <c r="P4" s="55"/>
      <c r="W4" s="17"/>
    </row>
    <row r="5" spans="1:23" ht="18.75">
      <c r="A5" s="143">
        <v>44470</v>
      </c>
      <c r="B5" s="144" t="s">
        <v>63</v>
      </c>
      <c r="C5" s="684"/>
      <c r="D5" s="685"/>
      <c r="E5" s="1165"/>
      <c r="F5" s="1166"/>
      <c r="G5" s="145">
        <f>D5-F5</f>
        <v>0</v>
      </c>
      <c r="H5" s="49"/>
      <c r="I5" s="59"/>
      <c r="J5" s="51"/>
      <c r="L5" s="52"/>
      <c r="M5" s="49"/>
      <c r="N5" s="53"/>
      <c r="O5" s="54"/>
      <c r="P5" s="55"/>
      <c r="W5" s="17"/>
    </row>
    <row r="6" spans="1:23" ht="18.75">
      <c r="A6" s="185">
        <v>44471</v>
      </c>
      <c r="B6" s="148" t="s">
        <v>98</v>
      </c>
      <c r="C6" s="686"/>
      <c r="D6" s="687"/>
      <c r="E6" s="1167"/>
      <c r="F6" s="1168"/>
      <c r="G6" s="145">
        <f>D6-F6</f>
        <v>0</v>
      </c>
      <c r="H6" s="49"/>
      <c r="I6" s="50"/>
      <c r="J6" s="51"/>
      <c r="L6" s="52"/>
      <c r="M6" s="49"/>
      <c r="N6" s="53"/>
      <c r="O6" s="54"/>
      <c r="P6" s="55"/>
      <c r="W6" s="17"/>
    </row>
    <row r="7" spans="1:23" ht="18.75">
      <c r="A7" s="186">
        <v>44472</v>
      </c>
      <c r="B7" s="150" t="s">
        <v>46</v>
      </c>
      <c r="C7" s="688"/>
      <c r="D7" s="687"/>
      <c r="E7" s="1167"/>
      <c r="F7" s="1168"/>
      <c r="G7" s="145">
        <f aca="true" t="shared" si="0" ref="G7:G35">D7-F7</f>
        <v>0</v>
      </c>
      <c r="H7" s="49"/>
      <c r="I7" s="50"/>
      <c r="J7" s="51"/>
      <c r="L7" s="52"/>
      <c r="M7" s="49"/>
      <c r="N7" s="53"/>
      <c r="O7" s="54"/>
      <c r="P7" s="55"/>
      <c r="W7" s="17"/>
    </row>
    <row r="8" spans="1:23" ht="18.75">
      <c r="A8" s="143">
        <v>44473</v>
      </c>
      <c r="B8" s="144" t="s">
        <v>47</v>
      </c>
      <c r="C8" s="686"/>
      <c r="D8" s="687"/>
      <c r="E8" s="1167"/>
      <c r="F8" s="1168"/>
      <c r="G8" s="145">
        <f t="shared" si="0"/>
        <v>0</v>
      </c>
      <c r="H8" s="49"/>
      <c r="I8" s="50"/>
      <c r="J8" s="51"/>
      <c r="L8" s="52"/>
      <c r="M8" s="49"/>
      <c r="N8" s="53"/>
      <c r="O8" s="54"/>
      <c r="P8" s="55"/>
      <c r="W8" s="17"/>
    </row>
    <row r="9" spans="1:23" ht="18.75">
      <c r="A9" s="143">
        <v>44474</v>
      </c>
      <c r="B9" s="144" t="s">
        <v>41</v>
      </c>
      <c r="C9" s="686"/>
      <c r="D9" s="687"/>
      <c r="E9" s="1167"/>
      <c r="F9" s="1168"/>
      <c r="G9" s="145">
        <f t="shared" si="0"/>
        <v>0</v>
      </c>
      <c r="H9" s="49"/>
      <c r="I9" s="50"/>
      <c r="J9" s="51"/>
      <c r="L9" s="52"/>
      <c r="M9" s="49"/>
      <c r="N9" s="53"/>
      <c r="O9" s="54"/>
      <c r="P9" s="55"/>
      <c r="W9" s="17"/>
    </row>
    <row r="10" spans="1:23" ht="18.75">
      <c r="A10" s="143">
        <v>44475</v>
      </c>
      <c r="B10" s="144" t="s">
        <v>42</v>
      </c>
      <c r="C10" s="686"/>
      <c r="D10" s="687"/>
      <c r="E10" s="1167"/>
      <c r="F10" s="1168"/>
      <c r="G10" s="145">
        <f t="shared" si="0"/>
        <v>0</v>
      </c>
      <c r="H10" s="49"/>
      <c r="I10" s="50"/>
      <c r="J10" s="51"/>
      <c r="L10" s="52"/>
      <c r="M10" s="49"/>
      <c r="N10" s="53"/>
      <c r="O10" s="54"/>
      <c r="P10" s="55"/>
      <c r="W10" s="17"/>
    </row>
    <row r="11" spans="1:23" ht="18.75">
      <c r="A11" s="143">
        <v>44476</v>
      </c>
      <c r="B11" s="144" t="s">
        <v>43</v>
      </c>
      <c r="C11" s="688"/>
      <c r="D11" s="687"/>
      <c r="E11" s="1167"/>
      <c r="F11" s="1168"/>
      <c r="G11" s="145">
        <f t="shared" si="0"/>
        <v>0</v>
      </c>
      <c r="H11" s="49"/>
      <c r="I11" s="50"/>
      <c r="J11" s="51"/>
      <c r="L11" s="52"/>
      <c r="M11" s="49"/>
      <c r="N11" s="53"/>
      <c r="O11" s="54"/>
      <c r="P11" s="55"/>
      <c r="W11" s="17"/>
    </row>
    <row r="12" spans="1:23" ht="18.75">
      <c r="A12" s="143">
        <v>44477</v>
      </c>
      <c r="B12" s="144" t="s">
        <v>44</v>
      </c>
      <c r="C12" s="686"/>
      <c r="D12" s="687"/>
      <c r="E12" s="1167"/>
      <c r="F12" s="1168"/>
      <c r="G12" s="145">
        <f t="shared" si="0"/>
        <v>0</v>
      </c>
      <c r="H12" s="49"/>
      <c r="I12" s="50"/>
      <c r="J12" s="51"/>
      <c r="L12" s="52"/>
      <c r="M12" s="49"/>
      <c r="N12" s="53"/>
      <c r="O12" s="54"/>
      <c r="P12" s="55"/>
      <c r="W12" s="17"/>
    </row>
    <row r="13" spans="1:23" ht="18.75">
      <c r="A13" s="185">
        <v>44478</v>
      </c>
      <c r="B13" s="148" t="s">
        <v>45</v>
      </c>
      <c r="C13" s="686"/>
      <c r="D13" s="687"/>
      <c r="E13" s="1167"/>
      <c r="F13" s="1168"/>
      <c r="G13" s="145">
        <f t="shared" si="0"/>
        <v>0</v>
      </c>
      <c r="H13" s="49"/>
      <c r="I13" s="50"/>
      <c r="J13" s="51"/>
      <c r="L13" s="52"/>
      <c r="M13" s="49"/>
      <c r="N13" s="53"/>
      <c r="O13" s="54"/>
      <c r="P13" s="55"/>
      <c r="W13" s="17"/>
    </row>
    <row r="14" spans="1:23" ht="18.75">
      <c r="A14" s="186">
        <v>44479</v>
      </c>
      <c r="B14" s="150" t="s">
        <v>46</v>
      </c>
      <c r="C14" s="686"/>
      <c r="D14" s="687"/>
      <c r="E14" s="1167"/>
      <c r="F14" s="1168"/>
      <c r="G14" s="145">
        <f t="shared" si="0"/>
        <v>0</v>
      </c>
      <c r="H14" s="49"/>
      <c r="I14" s="50"/>
      <c r="J14" s="51"/>
      <c r="L14" s="52"/>
      <c r="M14" s="49"/>
      <c r="N14" s="53"/>
      <c r="O14" s="54"/>
      <c r="P14" s="55"/>
      <c r="W14" s="17"/>
    </row>
    <row r="15" spans="1:23" ht="18.75">
      <c r="A15" s="186">
        <v>44480</v>
      </c>
      <c r="B15" s="150" t="s">
        <v>47</v>
      </c>
      <c r="C15" s="686" t="s">
        <v>141</v>
      </c>
      <c r="D15" s="687"/>
      <c r="E15" s="1167"/>
      <c r="F15" s="1168"/>
      <c r="G15" s="145">
        <f t="shared" si="0"/>
        <v>0</v>
      </c>
      <c r="H15" s="49"/>
      <c r="I15" s="50"/>
      <c r="J15" s="51"/>
      <c r="L15" s="52"/>
      <c r="M15" s="49"/>
      <c r="N15" s="53"/>
      <c r="O15" s="54"/>
      <c r="P15" s="55"/>
      <c r="W15" s="17"/>
    </row>
    <row r="16" spans="1:23" ht="18.75">
      <c r="A16" s="143">
        <v>44481</v>
      </c>
      <c r="B16" s="144" t="s">
        <v>41</v>
      </c>
      <c r="C16" s="688"/>
      <c r="D16" s="687"/>
      <c r="E16" s="1167"/>
      <c r="F16" s="1168"/>
      <c r="G16" s="145">
        <f t="shared" si="0"/>
        <v>0</v>
      </c>
      <c r="H16" s="49"/>
      <c r="I16" s="50"/>
      <c r="J16" s="51"/>
      <c r="L16" s="52"/>
      <c r="M16" s="49"/>
      <c r="N16" s="53"/>
      <c r="O16" s="54"/>
      <c r="P16" s="55"/>
      <c r="W16" s="17"/>
    </row>
    <row r="17" spans="1:23" ht="18.75">
      <c r="A17" s="143">
        <v>44482</v>
      </c>
      <c r="B17" s="144" t="s">
        <v>42</v>
      </c>
      <c r="C17" s="686"/>
      <c r="D17" s="687"/>
      <c r="E17" s="1167"/>
      <c r="F17" s="1168"/>
      <c r="G17" s="145">
        <f t="shared" si="0"/>
        <v>0</v>
      </c>
      <c r="H17" s="49"/>
      <c r="I17" s="50"/>
      <c r="J17" s="51"/>
      <c r="L17" s="52"/>
      <c r="M17" s="49"/>
      <c r="N17" s="53"/>
      <c r="O17" s="54"/>
      <c r="P17" s="55"/>
      <c r="W17" s="17"/>
    </row>
    <row r="18" spans="1:23" ht="18.75">
      <c r="A18" s="143">
        <v>44483</v>
      </c>
      <c r="B18" s="144" t="s">
        <v>43</v>
      </c>
      <c r="C18" s="686"/>
      <c r="D18" s="687"/>
      <c r="E18" s="1167"/>
      <c r="F18" s="1168"/>
      <c r="G18" s="145">
        <f t="shared" si="0"/>
        <v>0</v>
      </c>
      <c r="H18" s="49"/>
      <c r="I18" s="50"/>
      <c r="J18" s="51"/>
      <c r="L18" s="52"/>
      <c r="M18" s="49"/>
      <c r="N18" s="53"/>
      <c r="O18" s="54"/>
      <c r="P18" s="55"/>
      <c r="W18" s="17"/>
    </row>
    <row r="19" spans="1:23" ht="18.75">
      <c r="A19" s="143">
        <v>44484</v>
      </c>
      <c r="B19" s="144" t="s">
        <v>44</v>
      </c>
      <c r="C19" s="686"/>
      <c r="D19" s="687"/>
      <c r="E19" s="1167"/>
      <c r="F19" s="1168"/>
      <c r="G19" s="145">
        <f t="shared" si="0"/>
        <v>0</v>
      </c>
      <c r="H19" s="49"/>
      <c r="I19" s="50"/>
      <c r="J19" s="51"/>
      <c r="L19" s="52"/>
      <c r="M19" s="49"/>
      <c r="N19" s="53"/>
      <c r="O19" s="54"/>
      <c r="P19" s="55"/>
      <c r="W19" s="17"/>
    </row>
    <row r="20" spans="1:23" ht="18.75">
      <c r="A20" s="185">
        <v>44485</v>
      </c>
      <c r="B20" s="148" t="s">
        <v>45</v>
      </c>
      <c r="C20" s="686"/>
      <c r="D20" s="687"/>
      <c r="E20" s="1167"/>
      <c r="F20" s="1168"/>
      <c r="G20" s="145">
        <f t="shared" si="0"/>
        <v>0</v>
      </c>
      <c r="H20" s="49"/>
      <c r="I20" s="50"/>
      <c r="J20" s="51"/>
      <c r="L20" s="52"/>
      <c r="M20" s="49"/>
      <c r="N20" s="53"/>
      <c r="O20" s="54"/>
      <c r="P20" s="55"/>
      <c r="W20" s="17"/>
    </row>
    <row r="21" spans="1:23" ht="18.75">
      <c r="A21" s="186">
        <v>44486</v>
      </c>
      <c r="B21" s="150" t="s">
        <v>46</v>
      </c>
      <c r="C21" s="686"/>
      <c r="D21" s="687"/>
      <c r="E21" s="1167"/>
      <c r="F21" s="1168"/>
      <c r="G21" s="145">
        <f t="shared" si="0"/>
        <v>0</v>
      </c>
      <c r="H21" s="49"/>
      <c r="I21" s="50"/>
      <c r="J21" s="51"/>
      <c r="L21" s="52"/>
      <c r="M21" s="49"/>
      <c r="N21" s="53"/>
      <c r="O21" s="54"/>
      <c r="P21" s="55"/>
      <c r="W21" s="17"/>
    </row>
    <row r="22" spans="1:23" ht="18.75">
      <c r="A22" s="143">
        <v>44487</v>
      </c>
      <c r="B22" s="144" t="s">
        <v>47</v>
      </c>
      <c r="C22" s="686"/>
      <c r="D22" s="687"/>
      <c r="E22" s="1167"/>
      <c r="F22" s="1168"/>
      <c r="G22" s="145">
        <f t="shared" si="0"/>
        <v>0</v>
      </c>
      <c r="H22" s="49"/>
      <c r="I22" s="50"/>
      <c r="J22" s="51"/>
      <c r="L22" s="52"/>
      <c r="M22" s="49"/>
      <c r="N22" s="53"/>
      <c r="O22" s="54"/>
      <c r="P22" s="55"/>
      <c r="W22" s="17"/>
    </row>
    <row r="23" spans="1:23" ht="18.75">
      <c r="A23" s="143">
        <v>44488</v>
      </c>
      <c r="B23" s="144" t="s">
        <v>41</v>
      </c>
      <c r="C23" s="686"/>
      <c r="D23" s="687"/>
      <c r="E23" s="1167"/>
      <c r="F23" s="1168"/>
      <c r="G23" s="145">
        <f t="shared" si="0"/>
        <v>0</v>
      </c>
      <c r="H23" s="49"/>
      <c r="I23" s="50"/>
      <c r="J23" s="51"/>
      <c r="L23" s="52"/>
      <c r="M23" s="49"/>
      <c r="N23" s="53"/>
      <c r="O23" s="54"/>
      <c r="P23" s="55"/>
      <c r="W23" s="17"/>
    </row>
    <row r="24" spans="1:23" ht="18.75">
      <c r="A24" s="143">
        <v>44489</v>
      </c>
      <c r="B24" s="144" t="s">
        <v>42</v>
      </c>
      <c r="C24" s="689"/>
      <c r="D24" s="687"/>
      <c r="E24" s="1167"/>
      <c r="F24" s="1168"/>
      <c r="G24" s="145">
        <f t="shared" si="0"/>
        <v>0</v>
      </c>
      <c r="H24" s="49"/>
      <c r="I24" s="50"/>
      <c r="J24" s="51"/>
      <c r="L24" s="52"/>
      <c r="M24" s="49"/>
      <c r="N24" s="53"/>
      <c r="O24" s="54"/>
      <c r="P24" s="55"/>
      <c r="W24" s="17"/>
    </row>
    <row r="25" spans="1:23" ht="18.75">
      <c r="A25" s="143">
        <v>44490</v>
      </c>
      <c r="B25" s="144" t="s">
        <v>43</v>
      </c>
      <c r="C25" s="686"/>
      <c r="D25" s="687"/>
      <c r="E25" s="1167"/>
      <c r="F25" s="1168"/>
      <c r="G25" s="145">
        <f t="shared" si="0"/>
        <v>0</v>
      </c>
      <c r="H25" s="49"/>
      <c r="I25" s="50"/>
      <c r="J25" s="51"/>
      <c r="L25" s="52"/>
      <c r="M25" s="49"/>
      <c r="N25" s="53"/>
      <c r="O25" s="54"/>
      <c r="P25" s="55"/>
      <c r="W25" s="17"/>
    </row>
    <row r="26" spans="1:23" ht="18.75">
      <c r="A26" s="143">
        <v>44491</v>
      </c>
      <c r="B26" s="144" t="s">
        <v>44</v>
      </c>
      <c r="C26" s="686"/>
      <c r="D26" s="687"/>
      <c r="E26" s="1167"/>
      <c r="F26" s="1168"/>
      <c r="G26" s="145">
        <f t="shared" si="0"/>
        <v>0</v>
      </c>
      <c r="H26" s="49"/>
      <c r="I26" s="50"/>
      <c r="J26" s="51"/>
      <c r="L26" s="52"/>
      <c r="M26" s="49"/>
      <c r="N26" s="53"/>
      <c r="O26" s="54"/>
      <c r="P26" s="55"/>
      <c r="W26" s="17"/>
    </row>
    <row r="27" spans="1:23" ht="18.75">
      <c r="A27" s="185">
        <v>44492</v>
      </c>
      <c r="B27" s="148" t="s">
        <v>45</v>
      </c>
      <c r="C27" s="686"/>
      <c r="D27" s="687"/>
      <c r="E27" s="1167"/>
      <c r="F27" s="1168"/>
      <c r="G27" s="145">
        <f t="shared" si="0"/>
        <v>0</v>
      </c>
      <c r="H27" s="49"/>
      <c r="I27" s="50"/>
      <c r="J27" s="51"/>
      <c r="L27" s="52"/>
      <c r="M27" s="49"/>
      <c r="N27" s="53"/>
      <c r="O27" s="54"/>
      <c r="P27" s="55"/>
      <c r="W27" s="17"/>
    </row>
    <row r="28" spans="1:23" ht="18.75">
      <c r="A28" s="186">
        <v>44493</v>
      </c>
      <c r="B28" s="150" t="s">
        <v>46</v>
      </c>
      <c r="C28" s="686"/>
      <c r="D28" s="687"/>
      <c r="E28" s="1167"/>
      <c r="F28" s="1168"/>
      <c r="G28" s="145">
        <f t="shared" si="0"/>
        <v>0</v>
      </c>
      <c r="H28" s="49"/>
      <c r="I28" s="50"/>
      <c r="J28" s="51"/>
      <c r="L28" s="52"/>
      <c r="M28" s="49"/>
      <c r="N28" s="53"/>
      <c r="O28" s="54"/>
      <c r="P28" s="55"/>
      <c r="W28" s="17"/>
    </row>
    <row r="29" spans="1:23" ht="18.75">
      <c r="A29" s="143">
        <v>44494</v>
      </c>
      <c r="B29" s="144" t="s">
        <v>47</v>
      </c>
      <c r="C29" s="686"/>
      <c r="D29" s="687"/>
      <c r="E29" s="1167"/>
      <c r="F29" s="1168"/>
      <c r="G29" s="145">
        <f t="shared" si="0"/>
        <v>0</v>
      </c>
      <c r="H29" s="49"/>
      <c r="I29" s="50"/>
      <c r="J29" s="51"/>
      <c r="L29" s="52"/>
      <c r="M29" s="49"/>
      <c r="N29" s="53"/>
      <c r="O29" s="54"/>
      <c r="P29" s="55"/>
      <c r="W29" s="17"/>
    </row>
    <row r="30" spans="1:23" ht="18.75">
      <c r="A30" s="143">
        <v>44495</v>
      </c>
      <c r="B30" s="144" t="s">
        <v>41</v>
      </c>
      <c r="C30" s="686"/>
      <c r="D30" s="687"/>
      <c r="E30" s="1167"/>
      <c r="F30" s="1168"/>
      <c r="G30" s="145">
        <f t="shared" si="0"/>
        <v>0</v>
      </c>
      <c r="H30" s="49"/>
      <c r="I30" s="50"/>
      <c r="J30" s="51"/>
      <c r="L30" s="52"/>
      <c r="M30" s="49"/>
      <c r="N30" s="53"/>
      <c r="O30" s="54"/>
      <c r="P30" s="55"/>
      <c r="W30" s="17"/>
    </row>
    <row r="31" spans="1:23" ht="18.75">
      <c r="A31" s="143">
        <v>44496</v>
      </c>
      <c r="B31" s="144" t="s">
        <v>42</v>
      </c>
      <c r="C31" s="686"/>
      <c r="D31" s="687"/>
      <c r="E31" s="1167"/>
      <c r="F31" s="1168"/>
      <c r="G31" s="145">
        <f t="shared" si="0"/>
        <v>0</v>
      </c>
      <c r="H31" s="49"/>
      <c r="I31" s="50"/>
      <c r="J31" s="51"/>
      <c r="L31" s="52"/>
      <c r="M31" s="49"/>
      <c r="N31" s="53"/>
      <c r="O31" s="54"/>
      <c r="P31" s="55"/>
      <c r="W31" s="17"/>
    </row>
    <row r="32" spans="1:23" ht="18.75">
      <c r="A32" s="143">
        <v>44497</v>
      </c>
      <c r="B32" s="144" t="s">
        <v>43</v>
      </c>
      <c r="C32" s="686"/>
      <c r="D32" s="687"/>
      <c r="E32" s="1167"/>
      <c r="F32" s="1168"/>
      <c r="G32" s="145">
        <f t="shared" si="0"/>
        <v>0</v>
      </c>
      <c r="H32" s="49"/>
      <c r="I32" s="50"/>
      <c r="J32" s="51"/>
      <c r="L32" s="52"/>
      <c r="M32" s="49"/>
      <c r="N32" s="53"/>
      <c r="O32" s="54"/>
      <c r="P32" s="55"/>
      <c r="W32" s="17"/>
    </row>
    <row r="33" spans="1:23" ht="18.75">
      <c r="A33" s="143">
        <v>44498</v>
      </c>
      <c r="B33" s="144" t="s">
        <v>44</v>
      </c>
      <c r="C33" s="686"/>
      <c r="D33" s="687"/>
      <c r="E33" s="1167"/>
      <c r="F33" s="1168"/>
      <c r="G33" s="145">
        <f t="shared" si="0"/>
        <v>0</v>
      </c>
      <c r="H33" s="49"/>
      <c r="I33" s="50"/>
      <c r="J33" s="51"/>
      <c r="L33" s="52"/>
      <c r="M33" s="49"/>
      <c r="N33" s="53"/>
      <c r="O33" s="54"/>
      <c r="P33" s="55"/>
      <c r="W33" s="17"/>
    </row>
    <row r="34" spans="1:23" ht="18.75">
      <c r="A34" s="185">
        <v>44499</v>
      </c>
      <c r="B34" s="148" t="s">
        <v>45</v>
      </c>
      <c r="C34" s="686"/>
      <c r="D34" s="687"/>
      <c r="E34" s="1167"/>
      <c r="F34" s="1168"/>
      <c r="G34" s="145">
        <f t="shared" si="0"/>
        <v>0</v>
      </c>
      <c r="H34" s="49"/>
      <c r="I34" s="50"/>
      <c r="J34" s="51"/>
      <c r="L34" s="52"/>
      <c r="M34" s="49"/>
      <c r="N34" s="53"/>
      <c r="O34" s="54"/>
      <c r="P34" s="55"/>
      <c r="W34" s="17"/>
    </row>
    <row r="35" spans="1:23" ht="19.5" thickBot="1">
      <c r="A35" s="682">
        <v>44500</v>
      </c>
      <c r="B35" s="683" t="s">
        <v>99</v>
      </c>
      <c r="C35" s="690"/>
      <c r="D35" s="691"/>
      <c r="E35" s="1169"/>
      <c r="F35" s="1170"/>
      <c r="G35" s="154">
        <f t="shared" si="0"/>
        <v>0</v>
      </c>
      <c r="H35" s="49"/>
      <c r="I35" s="50"/>
      <c r="J35" s="51"/>
      <c r="L35" s="52"/>
      <c r="M35" s="49"/>
      <c r="N35" s="53"/>
      <c r="O35" s="54"/>
      <c r="P35" s="55"/>
      <c r="W35" s="17"/>
    </row>
    <row r="36" spans="1:23" ht="19.5" thickBot="1">
      <c r="A36" s="155"/>
      <c r="B36" s="156"/>
      <c r="C36" s="157" t="s">
        <v>174</v>
      </c>
      <c r="D36" s="158">
        <f>SUM(D5:D35)</f>
        <v>0</v>
      </c>
      <c r="E36" s="939" t="s">
        <v>175</v>
      </c>
      <c r="F36" s="283">
        <f>SUM(F5:F35)</f>
        <v>0</v>
      </c>
      <c r="G36" s="282">
        <f>SUM(G5:G35)</f>
        <v>0</v>
      </c>
      <c r="H36" s="49"/>
      <c r="I36" s="50"/>
      <c r="J36" s="51"/>
      <c r="L36" s="52"/>
      <c r="M36" s="49"/>
      <c r="N36" s="53"/>
      <c r="O36" s="54"/>
      <c r="P36" s="55"/>
      <c r="W36" s="17"/>
    </row>
    <row r="37" spans="1:25" s="105" customFormat="1" ht="39" customHeight="1" thickBot="1">
      <c r="A37" s="159"/>
      <c r="B37" s="160"/>
      <c r="C37" s="161" t="s">
        <v>176</v>
      </c>
      <c r="D37" s="162">
        <f>D4+D36</f>
        <v>0</v>
      </c>
      <c r="E37" s="284" t="s">
        <v>193</v>
      </c>
      <c r="F37" s="285">
        <f>F36</f>
        <v>0</v>
      </c>
      <c r="G37" s="287">
        <f>D37-F37</f>
        <v>0</v>
      </c>
      <c r="H37" s="102"/>
      <c r="I37" s="103"/>
      <c r="J37" s="104"/>
      <c r="L37" s="106"/>
      <c r="M37" s="102"/>
      <c r="N37" s="107"/>
      <c r="O37" s="108"/>
      <c r="P37" s="109"/>
      <c r="Q37" s="110"/>
      <c r="R37" s="111"/>
      <c r="S37" s="112"/>
      <c r="T37" s="113"/>
      <c r="U37" s="114"/>
      <c r="V37" s="115"/>
      <c r="W37" s="116"/>
      <c r="X37" s="116"/>
      <c r="Y37" s="116"/>
    </row>
    <row r="38" ht="19.5" thickBot="1">
      <c r="G38" s="286" t="s">
        <v>89</v>
      </c>
    </row>
  </sheetData>
  <sheetProtection sheet="1" objects="1" scenarios="1"/>
  <mergeCells count="6">
    <mergeCell ref="A1:G1"/>
    <mergeCell ref="A3:A4"/>
    <mergeCell ref="B3:B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5F5F5"/>
  </sheetPr>
  <dimension ref="A1:Z61"/>
  <sheetViews>
    <sheetView zoomScalePageLayoutView="0" workbookViewId="0" topLeftCell="A1">
      <pane ySplit="3" topLeftCell="A4" activePane="bottomLeft" state="frozen"/>
      <selection pane="topLeft" activeCell="A12" sqref="A12:B12"/>
      <selection pane="bottomLeft" activeCell="A1" sqref="A1:G1"/>
    </sheetView>
  </sheetViews>
  <sheetFormatPr defaultColWidth="9.140625" defaultRowHeight="15"/>
  <cols>
    <col min="1" max="1" width="39.57421875" style="1" customWidth="1"/>
    <col min="2" max="2" width="15.57421875" style="2" customWidth="1"/>
    <col min="3" max="4" width="15.57421875" style="8" customWidth="1"/>
    <col min="5" max="5" width="15.57421875" style="4" customWidth="1"/>
    <col min="6" max="6" width="15.57421875" style="5" customWidth="1"/>
    <col min="7" max="7" width="16.140625" style="1" customWidth="1"/>
    <col min="8" max="8" width="18.421875" style="1" customWidth="1"/>
    <col min="9" max="16384" width="9.00390625" style="1" customWidth="1"/>
  </cols>
  <sheetData>
    <row r="1" spans="1:7" ht="38.25" customHeight="1">
      <c r="A1" s="1289" t="s">
        <v>157</v>
      </c>
      <c r="B1" s="1289"/>
      <c r="C1" s="1289"/>
      <c r="D1" s="1289"/>
      <c r="E1" s="1289"/>
      <c r="F1" s="1289"/>
      <c r="G1" s="1289"/>
    </row>
    <row r="2" spans="1:8" ht="21" customHeight="1">
      <c r="A2" s="1290" t="s">
        <v>2</v>
      </c>
      <c r="B2" s="1290"/>
      <c r="C2" s="1290"/>
      <c r="D2" s="1290"/>
      <c r="E2" s="1290"/>
      <c r="F2" s="1290"/>
      <c r="G2" s="1290"/>
      <c r="H2" s="3"/>
    </row>
    <row r="3" spans="1:8" ht="18" customHeight="1">
      <c r="A3" s="9" t="s">
        <v>151</v>
      </c>
      <c r="B3" s="617"/>
      <c r="C3" s="617"/>
      <c r="D3" s="617"/>
      <c r="E3" s="617"/>
      <c r="F3" s="13" t="s">
        <v>7</v>
      </c>
      <c r="G3" s="167">
        <f ca="1">NOW()</f>
        <v>44276.03434050926</v>
      </c>
      <c r="H3" s="3"/>
    </row>
    <row r="4" spans="1:8" ht="36.75" customHeight="1">
      <c r="A4" s="197" t="s">
        <v>186</v>
      </c>
      <c r="B4" s="189"/>
      <c r="C4" s="1"/>
      <c r="D4" s="189"/>
      <c r="E4" s="189"/>
      <c r="F4" s="189"/>
      <c r="H4" s="3"/>
    </row>
    <row r="5" spans="1:26" s="33" customFormat="1" ht="18" customHeight="1" thickBot="1">
      <c r="A5" s="9"/>
      <c r="B5" s="208"/>
      <c r="D5" s="13"/>
      <c r="G5" s="12" t="s">
        <v>6</v>
      </c>
      <c r="I5" s="14"/>
      <c r="J5" s="209"/>
      <c r="K5" s="210"/>
      <c r="M5" s="211"/>
      <c r="N5" s="18"/>
      <c r="O5" s="212"/>
      <c r="P5" s="20"/>
      <c r="Q5" s="21"/>
      <c r="R5" s="18"/>
      <c r="S5" s="20"/>
      <c r="T5" s="22"/>
      <c r="U5" s="23"/>
      <c r="V5" s="24"/>
      <c r="W5" s="25"/>
      <c r="X5" s="211"/>
      <c r="Y5" s="211"/>
      <c r="Z5" s="211"/>
    </row>
    <row r="6" spans="1:8" s="7" customFormat="1" ht="42" customHeight="1" thickBot="1">
      <c r="A6" s="1292" t="s">
        <v>187</v>
      </c>
      <c r="B6" s="1293"/>
      <c r="C6" s="26" t="s">
        <v>8</v>
      </c>
      <c r="D6" s="27" t="s">
        <v>183</v>
      </c>
      <c r="E6" s="28" t="s">
        <v>3</v>
      </c>
      <c r="F6" s="29" t="s">
        <v>9</v>
      </c>
      <c r="G6" s="30" t="s">
        <v>4</v>
      </c>
      <c r="H6" s="6"/>
    </row>
    <row r="7" spans="1:7" ht="33" customHeight="1">
      <c r="A7" s="928" t="str">
        <f>'10月統合家計簿'!A7</f>
        <v>○○銀行　１</v>
      </c>
      <c r="B7" s="1054"/>
      <c r="C7" s="348">
        <f>'10月統合家計簿'!G7</f>
        <v>0</v>
      </c>
      <c r="D7" s="168">
        <f>'11月銀行口座入出金表'!A7-'11月銀行口座入出金表'!C5</f>
        <v>0</v>
      </c>
      <c r="E7" s="164">
        <f>'11月銀行口座入出金表'!F5+'11月銀行口座入出金表'!F6+'11月銀行口座入出金表'!F7+'11月銀行口座入出金表'!F8+'11月銀行口座入出金表'!F9</f>
        <v>0</v>
      </c>
      <c r="F7" s="165">
        <f>'11月銀行口座入出金表'!I5+'11月銀行口座入出金表'!I6+'11月銀行口座入出金表'!I7+'11月銀行口座入出金表'!I8+'11月銀行口座入出金表'!I9</f>
        <v>0</v>
      </c>
      <c r="G7" s="166">
        <f aca="true" t="shared" si="0" ref="G7:G16">C7-D7+E7-F7</f>
        <v>0</v>
      </c>
    </row>
    <row r="8" spans="1:7" ht="33" customHeight="1">
      <c r="A8" s="929" t="str">
        <f>'10月統合家計簿'!A8</f>
        <v>○○銀行　２</v>
      </c>
      <c r="B8" s="1055"/>
      <c r="C8" s="349">
        <f>'10月統合家計簿'!G8</f>
        <v>0</v>
      </c>
      <c r="D8" s="168">
        <f>'11月銀行口座入出金表'!A12-'11月銀行口座入出金表'!C10</f>
        <v>0</v>
      </c>
      <c r="E8" s="173">
        <f>'11月銀行口座入出金表'!F10+'11月銀行口座入出金表'!F11+'11月銀行口座入出金表'!F12+'11月銀行口座入出金表'!F13+'11月銀行口座入出金表'!F14</f>
        <v>0</v>
      </c>
      <c r="F8" s="174">
        <f>'11月銀行口座入出金表'!I10+'11月銀行口座入出金表'!I11+'11月銀行口座入出金表'!I12+'11月銀行口座入出金表'!I13+'11月銀行口座入出金表'!I14</f>
        <v>0</v>
      </c>
      <c r="G8" s="171">
        <f t="shared" si="0"/>
        <v>0</v>
      </c>
    </row>
    <row r="9" spans="1:7" ht="33" customHeight="1">
      <c r="A9" s="929" t="str">
        <f>'10月統合家計簿'!A9</f>
        <v>○○銀行　３</v>
      </c>
      <c r="B9" s="1055"/>
      <c r="C9" s="349">
        <f>'10月統合家計簿'!G9</f>
        <v>0</v>
      </c>
      <c r="D9" s="168">
        <f>'11月銀行口座入出金表'!A17-'11月銀行口座入出金表'!C15</f>
        <v>0</v>
      </c>
      <c r="E9" s="173">
        <f>'11月銀行口座入出金表'!F15+'11月銀行口座入出金表'!F16+'11月銀行口座入出金表'!F17+'11月銀行口座入出金表'!F18+'11月銀行口座入出金表'!F19</f>
        <v>0</v>
      </c>
      <c r="F9" s="174">
        <f>'11月銀行口座入出金表'!I15+'11月銀行口座入出金表'!I16+'11月銀行口座入出金表'!I17+'11月銀行口座入出金表'!I18+'11月銀行口座入出金表'!I19</f>
        <v>0</v>
      </c>
      <c r="G9" s="171">
        <f t="shared" si="0"/>
        <v>0</v>
      </c>
    </row>
    <row r="10" spans="1:7" ht="33" customHeight="1">
      <c r="A10" s="929" t="str">
        <f>'10月統合家計簿'!A10</f>
        <v>○○銀行　４</v>
      </c>
      <c r="B10" s="1055"/>
      <c r="C10" s="349">
        <f>'10月統合家計簿'!G10</f>
        <v>0</v>
      </c>
      <c r="D10" s="168">
        <f>'11月銀行口座入出金表'!A22-'11月銀行口座入出金表'!C20</f>
        <v>0</v>
      </c>
      <c r="E10" s="173">
        <f>'11月銀行口座入出金表'!F20+'11月銀行口座入出金表'!F21+'11月銀行口座入出金表'!F22+'11月銀行口座入出金表'!F23+'11月銀行口座入出金表'!F24</f>
        <v>0</v>
      </c>
      <c r="F10" s="174">
        <f>'11月銀行口座入出金表'!I20+'11月銀行口座入出金表'!I21+'11月銀行口座入出金表'!I22+'11月銀行口座入出金表'!I23+'11月銀行口座入出金表'!I24</f>
        <v>0</v>
      </c>
      <c r="G10" s="171">
        <f t="shared" si="0"/>
        <v>0</v>
      </c>
    </row>
    <row r="11" spans="1:7" ht="33" customHeight="1">
      <c r="A11" s="929" t="str">
        <f>'10月統合家計簿'!A11</f>
        <v>○○銀行　５</v>
      </c>
      <c r="B11" s="1055"/>
      <c r="C11" s="349">
        <f>'10月統合家計簿'!G11</f>
        <v>0</v>
      </c>
      <c r="D11" s="168">
        <f>'11月銀行口座入出金表'!A27-'11月銀行口座入出金表'!C25</f>
        <v>0</v>
      </c>
      <c r="E11" s="175">
        <f>'11月銀行口座入出金表'!F25+'11月銀行口座入出金表'!F26+'11月銀行口座入出金表'!F27+'11月銀行口座入出金表'!F28+'11月銀行口座入出金表'!F29</f>
        <v>0</v>
      </c>
      <c r="F11" s="174">
        <f>'11月銀行口座入出金表'!I25+'11月銀行口座入出金表'!I26+'11月銀行口座入出金表'!I27+'11月銀行口座入出金表'!I28+'11月銀行口座入出金表'!I29</f>
        <v>0</v>
      </c>
      <c r="G11" s="171">
        <f t="shared" si="0"/>
        <v>0</v>
      </c>
    </row>
    <row r="12" spans="1:7" ht="33" customHeight="1">
      <c r="A12" s="929" t="str">
        <f>'10月統合家計簿'!A12</f>
        <v>○○銀行　６</v>
      </c>
      <c r="B12" s="1055"/>
      <c r="C12" s="349">
        <f>'10月統合家計簿'!G12</f>
        <v>0</v>
      </c>
      <c r="D12" s="168">
        <f>'11月銀行口座入出金表'!A32-'11月銀行口座入出金表'!C30</f>
        <v>0</v>
      </c>
      <c r="E12" s="175">
        <f>'11月銀行口座入出金表'!F30+'11月銀行口座入出金表'!F31+'11月銀行口座入出金表'!F32+'11月銀行口座入出金表'!F33+'11月銀行口座入出金表'!F34</f>
        <v>0</v>
      </c>
      <c r="F12" s="174">
        <f>'11月銀行口座入出金表'!I30+'11月銀行口座入出金表'!I31+'11月銀行口座入出金表'!I32+'11月銀行口座入出金表'!I33+'11月銀行口座入出金表'!I34</f>
        <v>0</v>
      </c>
      <c r="G12" s="171">
        <f t="shared" si="0"/>
        <v>0</v>
      </c>
    </row>
    <row r="13" spans="1:7" ht="33" customHeight="1">
      <c r="A13" s="929" t="str">
        <f>'10月統合家計簿'!A13</f>
        <v>○○銀行　７</v>
      </c>
      <c r="B13" s="1055"/>
      <c r="C13" s="349">
        <f>'10月統合家計簿'!G13</f>
        <v>0</v>
      </c>
      <c r="D13" s="168">
        <f>'11月銀行口座入出金表'!A37-'11月銀行口座入出金表'!C35</f>
        <v>0</v>
      </c>
      <c r="E13" s="175">
        <f>'11月銀行口座入出金表'!F35+'11月銀行口座入出金表'!F36+'11月銀行口座入出金表'!F37+'11月銀行口座入出金表'!F38+'11月銀行口座入出金表'!F39</f>
        <v>0</v>
      </c>
      <c r="F13" s="174">
        <f>'11月銀行口座入出金表'!I35+'11月銀行口座入出金表'!I36+'11月銀行口座入出金表'!I37+'11月銀行口座入出金表'!I38+'11月銀行口座入出金表'!I39</f>
        <v>0</v>
      </c>
      <c r="G13" s="171">
        <f t="shared" si="0"/>
        <v>0</v>
      </c>
    </row>
    <row r="14" spans="1:7" ht="33" customHeight="1">
      <c r="A14" s="929" t="str">
        <f>'10月統合家計簿'!A14</f>
        <v>○○銀行　８</v>
      </c>
      <c r="B14" s="1055"/>
      <c r="C14" s="349">
        <f>'10月統合家計簿'!G14</f>
        <v>0</v>
      </c>
      <c r="D14" s="168">
        <f>'11月銀行口座入出金表'!A42-'11月銀行口座入出金表'!C40</f>
        <v>0</v>
      </c>
      <c r="E14" s="175">
        <f>'11月銀行口座入出金表'!F40+'11月銀行口座入出金表'!F41+'11月銀行口座入出金表'!F42+'11月銀行口座入出金表'!F43+'11月銀行口座入出金表'!F44</f>
        <v>0</v>
      </c>
      <c r="F14" s="174">
        <f>'11月銀行口座入出金表'!I40+'11月銀行口座入出金表'!I41+'11月銀行口座入出金表'!I42+'11月銀行口座入出金表'!I43+'11月銀行口座入出金表'!I44</f>
        <v>0</v>
      </c>
      <c r="G14" s="171">
        <f t="shared" si="0"/>
        <v>0</v>
      </c>
    </row>
    <row r="15" spans="1:7" ht="33" customHeight="1">
      <c r="A15" s="929" t="str">
        <f>'10月統合家計簿'!A15</f>
        <v>○○銀行　９</v>
      </c>
      <c r="B15" s="1055"/>
      <c r="C15" s="349">
        <f>'10月統合家計簿'!G15</f>
        <v>0</v>
      </c>
      <c r="D15" s="168">
        <f>'11月銀行口座入出金表'!A47-'11月銀行口座入出金表'!C45</f>
        <v>0</v>
      </c>
      <c r="E15" s="175">
        <f>'11月銀行口座入出金表'!F45+'11月銀行口座入出金表'!F46+'11月銀行口座入出金表'!F47+'11月銀行口座入出金表'!F48+'11月銀行口座入出金表'!F49</f>
        <v>0</v>
      </c>
      <c r="F15" s="174">
        <f>'11月銀行口座入出金表'!I45+'11月銀行口座入出金表'!I46+'11月銀行口座入出金表'!I47+'11月銀行口座入出金表'!I48+'11月銀行口座入出金表'!I49</f>
        <v>0</v>
      </c>
      <c r="G15" s="171">
        <f t="shared" si="0"/>
        <v>0</v>
      </c>
    </row>
    <row r="16" spans="1:7" ht="33" customHeight="1" thickBot="1">
      <c r="A16" s="929" t="str">
        <f>'10月統合家計簿'!A16</f>
        <v>○○銀行　１０</v>
      </c>
      <c r="B16" s="1056"/>
      <c r="C16" s="350">
        <f>'10月統合家計簿'!G16</f>
        <v>0</v>
      </c>
      <c r="D16" s="170">
        <f>'11月銀行口座入出金表'!A52-'11月銀行口座入出金表'!C50</f>
        <v>0</v>
      </c>
      <c r="E16" s="176">
        <f>'11月銀行口座入出金表'!F50+'11月銀行口座入出金表'!F51+'11月銀行口座入出金表'!F52+'11月銀行口座入出金表'!F53+'11月銀行口座入出金表'!F54</f>
        <v>0</v>
      </c>
      <c r="F16" s="196">
        <f>'11月銀行口座入出金表'!I50+'11月銀行口座入出金表'!I51+'11月銀行口座入出金表'!I52+'11月銀行口座入出金表'!I53+'11月銀行口座入出金表'!I54</f>
        <v>0</v>
      </c>
      <c r="G16" s="172">
        <f t="shared" si="0"/>
        <v>0</v>
      </c>
    </row>
    <row r="17" spans="1:7" ht="36" customHeight="1" thickBot="1">
      <c r="A17" s="930" t="s">
        <v>64</v>
      </c>
      <c r="B17" s="1053"/>
      <c r="C17" s="177">
        <f>'10月現金収支表'!G37</f>
        <v>0</v>
      </c>
      <c r="D17" s="178"/>
      <c r="E17" s="179">
        <f>'11月現金収支表'!D36</f>
        <v>0</v>
      </c>
      <c r="F17" s="180">
        <f>'11月現金収支表'!F37</f>
        <v>0</v>
      </c>
      <c r="G17" s="195">
        <f>C17+E17-F17</f>
        <v>0</v>
      </c>
    </row>
    <row r="18" spans="1:7" ht="42" customHeight="1" thickBot="1">
      <c r="A18" s="931" t="s">
        <v>1</v>
      </c>
      <c r="B18" s="1053"/>
      <c r="C18" s="226">
        <f>SUM(C7:C17)</f>
        <v>0</v>
      </c>
      <c r="D18" s="230">
        <f>SUM(D7:D17)</f>
        <v>0</v>
      </c>
      <c r="E18" s="231">
        <f>SUM(E7:E17)</f>
        <v>0</v>
      </c>
      <c r="F18" s="232">
        <f>SUM(F7:F17)</f>
        <v>0</v>
      </c>
      <c r="G18" s="233">
        <f>C18-D18+E18-F18</f>
        <v>0</v>
      </c>
    </row>
    <row r="19" ht="36" customHeight="1"/>
    <row r="20" spans="1:8" ht="54" customHeight="1">
      <c r="A20" s="1291" t="s">
        <v>158</v>
      </c>
      <c r="B20" s="1291"/>
      <c r="C20" s="1291"/>
      <c r="D20" s="1291"/>
      <c r="E20" s="1291"/>
      <c r="F20" s="1291"/>
      <c r="G20" s="1291"/>
      <c r="H20" s="191"/>
    </row>
    <row r="21" spans="1:7" ht="42.75" customHeight="1" thickBot="1">
      <c r="A21" s="205" t="s">
        <v>70</v>
      </c>
      <c r="B21" s="203"/>
      <c r="C21" s="203"/>
      <c r="D21" s="214"/>
      <c r="E21" s="215"/>
      <c r="F21" s="216"/>
      <c r="G21" s="217"/>
    </row>
    <row r="22" spans="1:7" ht="42" customHeight="1" thickBot="1">
      <c r="A22" s="1286" t="s">
        <v>67</v>
      </c>
      <c r="B22" s="1287"/>
      <c r="C22" s="1287"/>
      <c r="D22" s="1288"/>
      <c r="E22" s="199" t="s">
        <v>66</v>
      </c>
      <c r="F22" s="199" t="s">
        <v>74</v>
      </c>
      <c r="G22" s="201" t="s">
        <v>159</v>
      </c>
    </row>
    <row r="23" spans="1:7" ht="21" customHeight="1" thickBot="1">
      <c r="A23" s="1298" t="s">
        <v>250</v>
      </c>
      <c r="B23" s="1299"/>
      <c r="C23" s="1299"/>
      <c r="D23" s="1299"/>
      <c r="E23" s="1299"/>
      <c r="F23" s="1300"/>
      <c r="G23" s="1270">
        <f>C18</f>
        <v>0</v>
      </c>
    </row>
    <row r="24" spans="1:7" ht="21" customHeight="1">
      <c r="A24" s="794" t="str">
        <f>'10月統合家計簿'!A24</f>
        <v>年内の入金予定項目明細を記してください</v>
      </c>
      <c r="B24" s="794"/>
      <c r="C24" s="794"/>
      <c r="D24" s="795"/>
      <c r="E24" s="796">
        <v>0</v>
      </c>
      <c r="F24" s="222">
        <f>E24*12</f>
        <v>0</v>
      </c>
      <c r="G24" s="224">
        <f aca="true" t="shared" si="1" ref="G24:G33">E24*2</f>
        <v>0</v>
      </c>
    </row>
    <row r="25" spans="1:7" ht="21" customHeight="1">
      <c r="A25" s="794" t="str">
        <f>'10月統合家計簿'!A25</f>
        <v>年内の入金予定項目明細を記してください</v>
      </c>
      <c r="B25" s="794"/>
      <c r="C25" s="794"/>
      <c r="D25" s="795"/>
      <c r="E25" s="796">
        <v>0</v>
      </c>
      <c r="F25" s="223">
        <f>E25*12</f>
        <v>0</v>
      </c>
      <c r="G25" s="225">
        <f t="shared" si="1"/>
        <v>0</v>
      </c>
    </row>
    <row r="26" spans="1:7" ht="21" customHeight="1">
      <c r="A26" s="794" t="str">
        <f>'10月統合家計簿'!A26</f>
        <v>年内の入金予定項目明細を記してください</v>
      </c>
      <c r="B26" s="794"/>
      <c r="C26" s="794"/>
      <c r="D26" s="795"/>
      <c r="E26" s="796">
        <v>0</v>
      </c>
      <c r="F26" s="223">
        <f aca="true" t="shared" si="2" ref="F26:F33">E26*12</f>
        <v>0</v>
      </c>
      <c r="G26" s="225">
        <f t="shared" si="1"/>
        <v>0</v>
      </c>
    </row>
    <row r="27" spans="1:7" ht="21" customHeight="1">
      <c r="A27" s="794" t="str">
        <f>'10月統合家計簿'!A27</f>
        <v>年内の入金予定項目明細を記してください</v>
      </c>
      <c r="B27" s="794"/>
      <c r="C27" s="794"/>
      <c r="D27" s="795"/>
      <c r="E27" s="796">
        <v>0</v>
      </c>
      <c r="F27" s="223">
        <f t="shared" si="2"/>
        <v>0</v>
      </c>
      <c r="G27" s="225">
        <f t="shared" si="1"/>
        <v>0</v>
      </c>
    </row>
    <row r="28" spans="1:7" ht="21" customHeight="1">
      <c r="A28" s="794" t="str">
        <f>'10月統合家計簿'!A28</f>
        <v>年内の入金予定項目明細を記してください</v>
      </c>
      <c r="B28" s="794"/>
      <c r="C28" s="794"/>
      <c r="D28" s="795"/>
      <c r="E28" s="796">
        <v>0</v>
      </c>
      <c r="F28" s="223">
        <f t="shared" si="2"/>
        <v>0</v>
      </c>
      <c r="G28" s="225">
        <f t="shared" si="1"/>
        <v>0</v>
      </c>
    </row>
    <row r="29" spans="1:7" ht="21" customHeight="1">
      <c r="A29" s="794" t="str">
        <f>'10月統合家計簿'!A29</f>
        <v>年内の入金予定項目明細を記してください</v>
      </c>
      <c r="B29" s="794"/>
      <c r="C29" s="794"/>
      <c r="D29" s="795"/>
      <c r="E29" s="796">
        <v>0</v>
      </c>
      <c r="F29" s="223">
        <f t="shared" si="2"/>
        <v>0</v>
      </c>
      <c r="G29" s="225">
        <f t="shared" si="1"/>
        <v>0</v>
      </c>
    </row>
    <row r="30" spans="1:7" ht="21" customHeight="1">
      <c r="A30" s="794" t="str">
        <f>'10月統合家計簿'!A30</f>
        <v>年内の入金予定項目明細を記してください</v>
      </c>
      <c r="B30" s="797"/>
      <c r="C30" s="797"/>
      <c r="D30" s="798"/>
      <c r="E30" s="796">
        <v>0</v>
      </c>
      <c r="F30" s="223">
        <f t="shared" si="2"/>
        <v>0</v>
      </c>
      <c r="G30" s="225">
        <f t="shared" si="1"/>
        <v>0</v>
      </c>
    </row>
    <row r="31" spans="1:7" ht="21" customHeight="1">
      <c r="A31" s="794" t="str">
        <f>'10月統合家計簿'!A31</f>
        <v>年内の入金予定項目明細を記してください</v>
      </c>
      <c r="B31" s="797"/>
      <c r="C31" s="797"/>
      <c r="D31" s="798"/>
      <c r="E31" s="796">
        <v>0</v>
      </c>
      <c r="F31" s="223">
        <f t="shared" si="2"/>
        <v>0</v>
      </c>
      <c r="G31" s="225">
        <f t="shared" si="1"/>
        <v>0</v>
      </c>
    </row>
    <row r="32" spans="1:7" ht="21" customHeight="1">
      <c r="A32" s="794" t="str">
        <f>'10月統合家計簿'!A32</f>
        <v>年内の入金予定項目明細を記してください</v>
      </c>
      <c r="B32" s="797"/>
      <c r="C32" s="797"/>
      <c r="D32" s="798"/>
      <c r="E32" s="796">
        <v>0</v>
      </c>
      <c r="F32" s="223">
        <f t="shared" si="2"/>
        <v>0</v>
      </c>
      <c r="G32" s="225">
        <f t="shared" si="1"/>
        <v>0</v>
      </c>
    </row>
    <row r="33" spans="1:7" ht="21" customHeight="1" thickBot="1">
      <c r="A33" s="794" t="str">
        <f>'10月統合家計簿'!A33</f>
        <v>年内の入金予定項目明細を記してください</v>
      </c>
      <c r="B33" s="799"/>
      <c r="C33" s="799"/>
      <c r="D33" s="800"/>
      <c r="E33" s="801">
        <v>0</v>
      </c>
      <c r="F33" s="223">
        <f t="shared" si="2"/>
        <v>0</v>
      </c>
      <c r="G33" s="293">
        <f t="shared" si="1"/>
        <v>0</v>
      </c>
    </row>
    <row r="34" spans="1:7" ht="42" customHeight="1" thickBot="1">
      <c r="A34" s="213"/>
      <c r="B34" s="198"/>
      <c r="C34" s="198"/>
      <c r="D34" s="202" t="s">
        <v>72</v>
      </c>
      <c r="E34" s="221">
        <f>SUM(E24:E33)</f>
        <v>0</v>
      </c>
      <c r="F34" s="221">
        <f>SUM(F24:F33)</f>
        <v>0</v>
      </c>
      <c r="G34" s="226">
        <f>SUM(G23:G33)</f>
        <v>0</v>
      </c>
    </row>
    <row r="35" spans="1:8" ht="18" customHeight="1">
      <c r="A35" s="189"/>
      <c r="B35" s="189"/>
      <c r="C35" s="189"/>
      <c r="D35" s="189"/>
      <c r="E35" s="189"/>
      <c r="F35" s="189"/>
      <c r="G35" s="189"/>
      <c r="H35" s="3"/>
    </row>
    <row r="36" spans="1:8" ht="42" customHeight="1" thickBot="1">
      <c r="A36" s="206" t="s">
        <v>71</v>
      </c>
      <c r="B36" s="204"/>
      <c r="C36" s="204"/>
      <c r="D36" s="204"/>
      <c r="E36" s="204"/>
      <c r="F36" s="204"/>
      <c r="G36" s="204"/>
      <c r="H36" s="191"/>
    </row>
    <row r="37" spans="1:8" ht="42" customHeight="1" thickBot="1">
      <c r="A37" s="1286" t="s">
        <v>68</v>
      </c>
      <c r="B37" s="1287"/>
      <c r="C37" s="1287"/>
      <c r="D37" s="1288"/>
      <c r="E37" s="199" t="s">
        <v>66</v>
      </c>
      <c r="F37" s="199" t="s">
        <v>74</v>
      </c>
      <c r="G37" s="201" t="s">
        <v>160</v>
      </c>
      <c r="H37" s="192"/>
    </row>
    <row r="38" spans="1:7" ht="21" customHeight="1">
      <c r="A38" s="794" t="str">
        <f>'10月統合家計簿'!A38</f>
        <v>年内の出金予定項目明細を記してください</v>
      </c>
      <c r="B38" s="802"/>
      <c r="C38" s="802"/>
      <c r="D38" s="803"/>
      <c r="E38" s="804">
        <v>0</v>
      </c>
      <c r="F38" s="222">
        <f>E38*12</f>
        <v>0</v>
      </c>
      <c r="G38" s="224">
        <f>E38*2</f>
        <v>0</v>
      </c>
    </row>
    <row r="39" spans="1:7" ht="21" customHeight="1">
      <c r="A39" s="794" t="str">
        <f>'10月統合家計簿'!A39</f>
        <v>年内の出金予定項目明細を記してください</v>
      </c>
      <c r="B39" s="794"/>
      <c r="C39" s="794"/>
      <c r="D39" s="795"/>
      <c r="E39" s="805">
        <v>0</v>
      </c>
      <c r="F39" s="223">
        <f aca="true" t="shared" si="3" ref="F39:F57">E39*12</f>
        <v>0</v>
      </c>
      <c r="G39" s="225">
        <f>E39*2</f>
        <v>0</v>
      </c>
    </row>
    <row r="40" spans="1:7" ht="21" customHeight="1">
      <c r="A40" s="794" t="str">
        <f>'10月統合家計簿'!A40</f>
        <v>年内の出金予定項目明細を記してください</v>
      </c>
      <c r="B40" s="794"/>
      <c r="C40" s="794"/>
      <c r="D40" s="795"/>
      <c r="E40" s="805">
        <v>0</v>
      </c>
      <c r="F40" s="223">
        <f>E40*12</f>
        <v>0</v>
      </c>
      <c r="G40" s="225">
        <f>E40*2</f>
        <v>0</v>
      </c>
    </row>
    <row r="41" spans="1:7" ht="21" customHeight="1">
      <c r="A41" s="794" t="str">
        <f>'10月統合家計簿'!A41</f>
        <v>年内の出金予定項目明細を記してください</v>
      </c>
      <c r="B41" s="794"/>
      <c r="C41" s="794"/>
      <c r="D41" s="795"/>
      <c r="E41" s="805">
        <v>0</v>
      </c>
      <c r="F41" s="223">
        <f t="shared" si="3"/>
        <v>0</v>
      </c>
      <c r="G41" s="225">
        <f aca="true" t="shared" si="4" ref="G41:G57">E41*2</f>
        <v>0</v>
      </c>
    </row>
    <row r="42" spans="1:7" ht="21" customHeight="1">
      <c r="A42" s="794" t="str">
        <f>'10月統合家計簿'!A42</f>
        <v>年内の出金予定項目明細を記してください</v>
      </c>
      <c r="B42" s="797"/>
      <c r="C42" s="797"/>
      <c r="D42" s="798"/>
      <c r="E42" s="806">
        <v>0</v>
      </c>
      <c r="F42" s="223">
        <f t="shared" si="3"/>
        <v>0</v>
      </c>
      <c r="G42" s="225">
        <f t="shared" si="4"/>
        <v>0</v>
      </c>
    </row>
    <row r="43" spans="1:7" ht="21" customHeight="1">
      <c r="A43" s="794" t="str">
        <f>'10月統合家計簿'!A43</f>
        <v>年内の出金予定項目明細を記してください</v>
      </c>
      <c r="B43" s="797"/>
      <c r="C43" s="797"/>
      <c r="D43" s="798"/>
      <c r="E43" s="806">
        <v>0</v>
      </c>
      <c r="F43" s="223">
        <f>E43*12</f>
        <v>0</v>
      </c>
      <c r="G43" s="225">
        <f t="shared" si="4"/>
        <v>0</v>
      </c>
    </row>
    <row r="44" spans="1:7" ht="21" customHeight="1">
      <c r="A44" s="794" t="str">
        <f>'10月統合家計簿'!A44</f>
        <v>年内の出金予定項目明細を記してください</v>
      </c>
      <c r="B44" s="797"/>
      <c r="C44" s="797"/>
      <c r="D44" s="798"/>
      <c r="E44" s="807">
        <v>0</v>
      </c>
      <c r="F44" s="223">
        <f t="shared" si="3"/>
        <v>0</v>
      </c>
      <c r="G44" s="225">
        <f t="shared" si="4"/>
        <v>0</v>
      </c>
    </row>
    <row r="45" spans="1:7" ht="21" customHeight="1">
      <c r="A45" s="794" t="str">
        <f>'10月統合家計簿'!A45</f>
        <v>年内の出金予定項目明細を記してください</v>
      </c>
      <c r="B45" s="797"/>
      <c r="C45" s="797"/>
      <c r="D45" s="798"/>
      <c r="E45" s="807">
        <v>0</v>
      </c>
      <c r="F45" s="223">
        <f t="shared" si="3"/>
        <v>0</v>
      </c>
      <c r="G45" s="225">
        <f t="shared" si="4"/>
        <v>0</v>
      </c>
    </row>
    <row r="46" spans="1:7" ht="21" customHeight="1">
      <c r="A46" s="794" t="str">
        <f>'10月統合家計簿'!A46</f>
        <v>年内の出金予定項目明細を記してください</v>
      </c>
      <c r="B46" s="797"/>
      <c r="C46" s="797"/>
      <c r="D46" s="797"/>
      <c r="E46" s="808">
        <v>0</v>
      </c>
      <c r="F46" s="223">
        <f t="shared" si="3"/>
        <v>0</v>
      </c>
      <c r="G46" s="225">
        <f t="shared" si="4"/>
        <v>0</v>
      </c>
    </row>
    <row r="47" spans="1:7" ht="21" customHeight="1">
      <c r="A47" s="794" t="str">
        <f>'10月統合家計簿'!A47</f>
        <v>年内の出金予定項目明細を記してください</v>
      </c>
      <c r="B47" s="797"/>
      <c r="C47" s="797"/>
      <c r="D47" s="797"/>
      <c r="E47" s="809">
        <v>0</v>
      </c>
      <c r="F47" s="223">
        <f t="shared" si="3"/>
        <v>0</v>
      </c>
      <c r="G47" s="225">
        <f t="shared" si="4"/>
        <v>0</v>
      </c>
    </row>
    <row r="48" spans="1:7" ht="21" customHeight="1">
      <c r="A48" s="794" t="str">
        <f>'10月統合家計簿'!A48</f>
        <v>年内の出金予定項目明細を記してください</v>
      </c>
      <c r="B48" s="797"/>
      <c r="C48" s="797"/>
      <c r="D48" s="797"/>
      <c r="E48" s="809">
        <v>0</v>
      </c>
      <c r="F48" s="223">
        <f t="shared" si="3"/>
        <v>0</v>
      </c>
      <c r="G48" s="225">
        <f t="shared" si="4"/>
        <v>0</v>
      </c>
    </row>
    <row r="49" spans="1:7" ht="21" customHeight="1">
      <c r="A49" s="794" t="str">
        <f>'10月統合家計簿'!A49</f>
        <v>年内の出金予定項目明細を記してください</v>
      </c>
      <c r="B49" s="797"/>
      <c r="C49" s="797"/>
      <c r="D49" s="797"/>
      <c r="E49" s="808">
        <v>0</v>
      </c>
      <c r="F49" s="223">
        <f t="shared" si="3"/>
        <v>0</v>
      </c>
      <c r="G49" s="225">
        <f t="shared" si="4"/>
        <v>0</v>
      </c>
    </row>
    <row r="50" spans="1:7" ht="21" customHeight="1">
      <c r="A50" s="794" t="str">
        <f>'10月統合家計簿'!A50</f>
        <v>年内の出金予定項目明細を記してください</v>
      </c>
      <c r="B50" s="797"/>
      <c r="C50" s="797"/>
      <c r="D50" s="797"/>
      <c r="E50" s="809">
        <v>0</v>
      </c>
      <c r="F50" s="223">
        <f t="shared" si="3"/>
        <v>0</v>
      </c>
      <c r="G50" s="225">
        <f t="shared" si="4"/>
        <v>0</v>
      </c>
    </row>
    <row r="51" spans="1:7" ht="21" customHeight="1">
      <c r="A51" s="794" t="str">
        <f>'10月統合家計簿'!A51</f>
        <v>年内の出金予定項目明細を記してください</v>
      </c>
      <c r="B51" s="797"/>
      <c r="C51" s="797"/>
      <c r="D51" s="797"/>
      <c r="E51" s="809">
        <v>0</v>
      </c>
      <c r="F51" s="223">
        <f t="shared" si="3"/>
        <v>0</v>
      </c>
      <c r="G51" s="225">
        <f t="shared" si="4"/>
        <v>0</v>
      </c>
    </row>
    <row r="52" spans="1:7" ht="21" customHeight="1">
      <c r="A52" s="794" t="str">
        <f>'10月統合家計簿'!A52</f>
        <v>年内の出金予定項目明細を記してください</v>
      </c>
      <c r="B52" s="797"/>
      <c r="C52" s="797"/>
      <c r="D52" s="797"/>
      <c r="E52" s="809">
        <v>0</v>
      </c>
      <c r="F52" s="223">
        <f t="shared" si="3"/>
        <v>0</v>
      </c>
      <c r="G52" s="225">
        <f t="shared" si="4"/>
        <v>0</v>
      </c>
    </row>
    <row r="53" spans="1:7" ht="21" customHeight="1">
      <c r="A53" s="794" t="str">
        <f>'10月統合家計簿'!A53</f>
        <v>年内の出金予定項目明細を記してください</v>
      </c>
      <c r="B53" s="797"/>
      <c r="C53" s="797"/>
      <c r="D53" s="797"/>
      <c r="E53" s="809">
        <v>0</v>
      </c>
      <c r="F53" s="223">
        <f t="shared" si="3"/>
        <v>0</v>
      </c>
      <c r="G53" s="225">
        <f t="shared" si="4"/>
        <v>0</v>
      </c>
    </row>
    <row r="54" spans="1:7" ht="21" customHeight="1">
      <c r="A54" s="794" t="str">
        <f>'10月統合家計簿'!A54</f>
        <v>年内の出金予定項目明細を記してください</v>
      </c>
      <c r="B54" s="797"/>
      <c r="C54" s="797"/>
      <c r="D54" s="798"/>
      <c r="E54" s="808">
        <v>0</v>
      </c>
      <c r="F54" s="223">
        <f t="shared" si="3"/>
        <v>0</v>
      </c>
      <c r="G54" s="225">
        <f t="shared" si="4"/>
        <v>0</v>
      </c>
    </row>
    <row r="55" spans="1:7" ht="21" customHeight="1">
      <c r="A55" s="794" t="str">
        <f>'10月統合家計簿'!A55</f>
        <v>年内の出金予定項目明細を記してください</v>
      </c>
      <c r="B55" s="797"/>
      <c r="C55" s="797"/>
      <c r="D55" s="798"/>
      <c r="E55" s="809">
        <v>0</v>
      </c>
      <c r="F55" s="223">
        <f t="shared" si="3"/>
        <v>0</v>
      </c>
      <c r="G55" s="225">
        <f t="shared" si="4"/>
        <v>0</v>
      </c>
    </row>
    <row r="56" spans="1:7" ht="21" customHeight="1">
      <c r="A56" s="794" t="str">
        <f>'10月統合家計簿'!A56</f>
        <v>年内の出金予定項目明細を記してください</v>
      </c>
      <c r="B56" s="797"/>
      <c r="C56" s="797"/>
      <c r="D56" s="798"/>
      <c r="E56" s="808">
        <v>0</v>
      </c>
      <c r="F56" s="223">
        <f t="shared" si="3"/>
        <v>0</v>
      </c>
      <c r="G56" s="225">
        <f t="shared" si="4"/>
        <v>0</v>
      </c>
    </row>
    <row r="57" spans="1:7" ht="21" customHeight="1" thickBot="1">
      <c r="A57" s="794" t="str">
        <f>'10月統合家計簿'!A57</f>
        <v>年内の出金予定項目明細を記してください</v>
      </c>
      <c r="B57" s="810"/>
      <c r="C57" s="810"/>
      <c r="D57" s="811"/>
      <c r="E57" s="812">
        <v>0</v>
      </c>
      <c r="F57" s="227">
        <f t="shared" si="3"/>
        <v>0</v>
      </c>
      <c r="G57" s="293">
        <f t="shared" si="4"/>
        <v>0</v>
      </c>
    </row>
    <row r="58" spans="1:7" ht="42" customHeight="1" thickBot="1">
      <c r="A58" s="213"/>
      <c r="B58" s="198"/>
      <c r="C58" s="198"/>
      <c r="D58" s="202" t="s">
        <v>69</v>
      </c>
      <c r="E58" s="221">
        <f>SUM(E38:E57)</f>
        <v>0</v>
      </c>
      <c r="F58" s="221">
        <f>SUM(F38:F57)</f>
        <v>0</v>
      </c>
      <c r="G58" s="226">
        <f>SUM(G38:G57)</f>
        <v>0</v>
      </c>
    </row>
    <row r="59" spans="1:7" ht="39.75" customHeight="1">
      <c r="A59" s="193"/>
      <c r="B59" s="1"/>
      <c r="C59" s="1"/>
      <c r="D59" s="1"/>
      <c r="E59" s="1"/>
      <c r="F59" s="207" t="s">
        <v>75</v>
      </c>
      <c r="G59" s="229">
        <f>G34-G58</f>
        <v>0</v>
      </c>
    </row>
    <row r="60" spans="1:7" ht="18" customHeight="1">
      <c r="A60" s="194"/>
      <c r="B60" s="1"/>
      <c r="C60" s="1"/>
      <c r="D60" s="1"/>
      <c r="E60" s="200"/>
      <c r="F60" s="1"/>
      <c r="G60" s="219" t="s">
        <v>188</v>
      </c>
    </row>
    <row r="61" spans="1:7" ht="18" customHeight="1">
      <c r="A61" s="194"/>
      <c r="B61" s="1"/>
      <c r="C61" s="1"/>
      <c r="D61" s="1"/>
      <c r="E61" s="200"/>
      <c r="F61" s="219"/>
      <c r="G61" s="2"/>
    </row>
  </sheetData>
  <sheetProtection sheet="1" objects="1" scenarios="1"/>
  <mergeCells count="7">
    <mergeCell ref="A37:D37"/>
    <mergeCell ref="A1:G1"/>
    <mergeCell ref="A2:G2"/>
    <mergeCell ref="A20:G20"/>
    <mergeCell ref="A6:B6"/>
    <mergeCell ref="A23:F23"/>
    <mergeCell ref="A22:D22"/>
  </mergeCells>
  <printOptions/>
  <pageMargins left="0.7" right="0.7" top="0.75" bottom="0.75" header="0.3" footer="0.3"/>
  <pageSetup orientation="portrait" paperSize="9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5F5F5"/>
  </sheetPr>
  <dimension ref="A1:AD57"/>
  <sheetViews>
    <sheetView zoomScalePageLayoutView="0" workbookViewId="0" topLeftCell="A1">
      <pane xSplit="1" ySplit="4" topLeftCell="B5" activePane="bottomRight" state="frozen"/>
      <selection pane="topLeft" activeCell="B55" sqref="B55"/>
      <selection pane="topRight" activeCell="B55" sqref="B55"/>
      <selection pane="bottomLeft" activeCell="B55" sqref="B55"/>
      <selection pane="bottomRight" activeCell="A1" sqref="A1:L1"/>
    </sheetView>
  </sheetViews>
  <sheetFormatPr defaultColWidth="9.140625" defaultRowHeight="15"/>
  <cols>
    <col min="1" max="1" width="15.57421875" style="11" customWidth="1"/>
    <col min="2" max="3" width="13.140625" style="11" customWidth="1"/>
    <col min="4" max="4" width="35.57421875" style="11" customWidth="1"/>
    <col min="5" max="5" width="9.57421875" style="11" customWidth="1"/>
    <col min="6" max="6" width="13.140625" style="11" customWidth="1"/>
    <col min="7" max="7" width="35.57421875" style="11" customWidth="1"/>
    <col min="8" max="8" width="9.57421875" style="10" customWidth="1"/>
    <col min="9" max="9" width="13.140625" style="11" customWidth="1"/>
    <col min="10" max="10" width="35.57421875" style="11" customWidth="1"/>
    <col min="11" max="11" width="9.57421875" style="11" customWidth="1"/>
    <col min="12" max="12" width="16.57421875" style="122" bestFit="1" customWidth="1"/>
    <col min="13" max="13" width="13.7109375" style="14" customWidth="1"/>
    <col min="14" max="14" width="14.28125" style="15" bestFit="1" customWidth="1"/>
    <col min="15" max="15" width="10.8515625" style="16" bestFit="1" customWidth="1"/>
    <col min="16" max="16" width="9.00390625" style="11" customWidth="1"/>
    <col min="17" max="17" width="10.28125" style="17" bestFit="1" customWidth="1"/>
    <col min="18" max="18" width="14.421875" style="18" customWidth="1"/>
    <col min="19" max="19" width="10.57421875" style="19" bestFit="1" customWidth="1"/>
    <col min="20" max="20" width="9.140625" style="20" bestFit="1" customWidth="1"/>
    <col min="21" max="21" width="9.00390625" style="21" customWidth="1"/>
    <col min="22" max="22" width="16.421875" style="18" customWidth="1"/>
    <col min="23" max="23" width="11.421875" style="20" bestFit="1" customWidth="1"/>
    <col min="24" max="24" width="12.140625" style="22" customWidth="1"/>
    <col min="25" max="25" width="12.57421875" style="23" customWidth="1"/>
    <col min="26" max="26" width="10.421875" style="24" bestFit="1" customWidth="1"/>
    <col min="27" max="27" width="9.140625" style="25" bestFit="1" customWidth="1"/>
    <col min="28" max="28" width="5.140625" style="123" customWidth="1"/>
    <col min="29" max="29" width="10.00390625" style="17" customWidth="1"/>
    <col min="30" max="30" width="12.28125" style="17" customWidth="1"/>
    <col min="31" max="31" width="12.28125" style="11" customWidth="1"/>
    <col min="32" max="16384" width="9.00390625" style="11" customWidth="1"/>
  </cols>
  <sheetData>
    <row r="1" spans="1:28" ht="63" customHeight="1">
      <c r="A1" s="1301" t="s">
        <v>247</v>
      </c>
      <c r="B1" s="1301"/>
      <c r="C1" s="1301"/>
      <c r="D1" s="1301"/>
      <c r="E1" s="1301"/>
      <c r="F1" s="1301"/>
      <c r="G1" s="1301"/>
      <c r="H1" s="1301"/>
      <c r="I1" s="1301"/>
      <c r="J1" s="1301"/>
      <c r="K1" s="1301"/>
      <c r="L1" s="1301"/>
      <c r="AB1" s="31"/>
    </row>
    <row r="2" spans="1:28" ht="21" customHeight="1">
      <c r="A2" s="1302" t="s">
        <v>10</v>
      </c>
      <c r="B2" s="1302"/>
      <c r="C2" s="1302"/>
      <c r="D2" s="1302"/>
      <c r="E2" s="1302"/>
      <c r="F2" s="1302"/>
      <c r="G2" s="1302"/>
      <c r="H2" s="1302"/>
      <c r="I2" s="1302"/>
      <c r="J2" s="1302"/>
      <c r="K2" s="1302"/>
      <c r="L2" s="1302"/>
      <c r="AB2" s="31"/>
    </row>
    <row r="3" spans="1:28" ht="21" customHeight="1" thickBot="1">
      <c r="A3" s="9" t="s">
        <v>151</v>
      </c>
      <c r="C3" s="32" t="s">
        <v>11</v>
      </c>
      <c r="D3" s="33"/>
      <c r="E3" s="33"/>
      <c r="F3" s="34"/>
      <c r="G3" s="33"/>
      <c r="H3" s="33"/>
      <c r="I3" s="35"/>
      <c r="J3" s="12" t="s">
        <v>6</v>
      </c>
      <c r="K3" s="13" t="s">
        <v>7</v>
      </c>
      <c r="L3" s="36">
        <f ca="1">NOW()</f>
        <v>44276.03434050926</v>
      </c>
      <c r="AB3" s="17"/>
    </row>
    <row r="4" spans="1:28" ht="52.5" customHeight="1" thickBot="1" thickTop="1">
      <c r="A4" s="37" t="s">
        <v>12</v>
      </c>
      <c r="B4" s="38" t="s">
        <v>13</v>
      </c>
      <c r="C4" s="39" t="s">
        <v>14</v>
      </c>
      <c r="D4" s="40" t="s">
        <v>15</v>
      </c>
      <c r="E4" s="41" t="s">
        <v>16</v>
      </c>
      <c r="F4" s="42" t="s">
        <v>17</v>
      </c>
      <c r="G4" s="43" t="s">
        <v>18</v>
      </c>
      <c r="H4" s="44" t="s">
        <v>19</v>
      </c>
      <c r="I4" s="45" t="s">
        <v>20</v>
      </c>
      <c r="J4" s="46" t="s">
        <v>21</v>
      </c>
      <c r="K4" s="47" t="s">
        <v>22</v>
      </c>
      <c r="L4" s="48" t="s">
        <v>23</v>
      </c>
      <c r="M4" s="49"/>
      <c r="N4" s="50"/>
      <c r="O4" s="51"/>
      <c r="Q4" s="52"/>
      <c r="R4" s="49"/>
      <c r="S4" s="53"/>
      <c r="T4" s="54"/>
      <c r="U4" s="55"/>
      <c r="AB4" s="17"/>
    </row>
    <row r="5" spans="1:28" ht="19.5" thickTop="1">
      <c r="A5" s="56" t="str">
        <f>'11月統合家計簿'!A7</f>
        <v>○○銀行　１</v>
      </c>
      <c r="B5" s="182">
        <f>'10月銀行口座入出金表'!L5</f>
        <v>0</v>
      </c>
      <c r="C5" s="756">
        <f>'11月カード利用明細表'!B14</f>
        <v>0</v>
      </c>
      <c r="D5" s="890" t="s">
        <v>50</v>
      </c>
      <c r="E5" s="758"/>
      <c r="F5" s="776"/>
      <c r="G5" s="791"/>
      <c r="H5" s="782"/>
      <c r="I5" s="792"/>
      <c r="J5" s="791"/>
      <c r="K5" s="793"/>
      <c r="L5" s="58">
        <f>B5-SUM(C5:C7)+SUM(F5:F9)-SUM(I5:I9)</f>
        <v>0</v>
      </c>
      <c r="M5" s="49"/>
      <c r="N5" s="59"/>
      <c r="O5" s="51"/>
      <c r="Q5" s="52"/>
      <c r="R5" s="49"/>
      <c r="S5" s="53"/>
      <c r="T5" s="54"/>
      <c r="U5" s="55"/>
      <c r="AB5" s="17"/>
    </row>
    <row r="6" spans="1:28" ht="18.75">
      <c r="A6" s="60" t="s">
        <v>24</v>
      </c>
      <c r="B6" s="755"/>
      <c r="C6" s="785"/>
      <c r="D6" s="757"/>
      <c r="E6" s="786"/>
      <c r="F6" s="759"/>
      <c r="G6" s="787"/>
      <c r="H6" s="761"/>
      <c r="I6" s="762"/>
      <c r="J6" s="760"/>
      <c r="K6" s="763"/>
      <c r="L6" s="62"/>
      <c r="M6" s="49"/>
      <c r="N6" s="50"/>
      <c r="O6" s="51"/>
      <c r="Q6" s="52"/>
      <c r="R6" s="49"/>
      <c r="S6" s="53"/>
      <c r="T6" s="54"/>
      <c r="U6" s="55"/>
      <c r="AB6" s="17"/>
    </row>
    <row r="7" spans="1:28" ht="18.75">
      <c r="A7" s="63">
        <f>SUM(C5:C7)</f>
        <v>0</v>
      </c>
      <c r="B7" s="755"/>
      <c r="C7" s="756"/>
      <c r="D7" s="757"/>
      <c r="E7" s="758"/>
      <c r="F7" s="759"/>
      <c r="G7" s="760"/>
      <c r="H7" s="761"/>
      <c r="I7" s="762"/>
      <c r="J7" s="760"/>
      <c r="K7" s="763"/>
      <c r="L7" s="62"/>
      <c r="M7" s="49"/>
      <c r="N7" s="50"/>
      <c r="O7" s="51"/>
      <c r="Q7" s="52"/>
      <c r="R7" s="49"/>
      <c r="S7" s="53"/>
      <c r="T7" s="54"/>
      <c r="U7" s="55"/>
      <c r="AB7" s="17"/>
    </row>
    <row r="8" spans="1:28" ht="18.75">
      <c r="A8" s="64" t="s">
        <v>25</v>
      </c>
      <c r="B8" s="755"/>
      <c r="C8" s="756"/>
      <c r="D8" s="781"/>
      <c r="E8" s="758"/>
      <c r="F8" s="759"/>
      <c r="G8" s="760"/>
      <c r="H8" s="761"/>
      <c r="I8" s="762"/>
      <c r="J8" s="760"/>
      <c r="K8" s="763"/>
      <c r="L8" s="62"/>
      <c r="M8" s="49"/>
      <c r="N8" s="50"/>
      <c r="O8" s="51"/>
      <c r="Q8" s="52"/>
      <c r="R8" s="49"/>
      <c r="S8" s="53"/>
      <c r="T8" s="54"/>
      <c r="U8" s="55"/>
      <c r="AB8" s="17"/>
    </row>
    <row r="9" spans="1:28" ht="19.5" thickBot="1">
      <c r="A9" s="65">
        <f>B5-SUM(C5:C9)</f>
        <v>0</v>
      </c>
      <c r="B9" s="764"/>
      <c r="C9" s="788"/>
      <c r="D9" s="789"/>
      <c r="E9" s="790"/>
      <c r="F9" s="768"/>
      <c r="G9" s="769"/>
      <c r="H9" s="770"/>
      <c r="I9" s="771"/>
      <c r="J9" s="769"/>
      <c r="K9" s="772"/>
      <c r="L9" s="67"/>
      <c r="M9" s="49"/>
      <c r="N9" s="50"/>
      <c r="O9" s="51"/>
      <c r="Q9" s="52"/>
      <c r="R9" s="49"/>
      <c r="S9" s="53"/>
      <c r="T9" s="54"/>
      <c r="U9" s="55"/>
      <c r="AB9" s="17"/>
    </row>
    <row r="10" spans="1:28" ht="18.75">
      <c r="A10" s="68" t="str">
        <f>'11月統合家計簿'!A8</f>
        <v>○○銀行　２</v>
      </c>
      <c r="B10" s="220">
        <f>'10月銀行口座入出金表'!L10</f>
        <v>0</v>
      </c>
      <c r="C10" s="773">
        <f>'11月カード利用明細表'!B26</f>
        <v>0</v>
      </c>
      <c r="D10" s="774" t="s">
        <v>51</v>
      </c>
      <c r="E10" s="775"/>
      <c r="F10" s="776"/>
      <c r="G10" s="777"/>
      <c r="H10" s="761"/>
      <c r="I10" s="778"/>
      <c r="J10" s="777"/>
      <c r="K10" s="779"/>
      <c r="L10" s="58">
        <f>B10-SUM(C10:C14)+SUM(F10:F14)-SUM(I10:I14)</f>
        <v>0</v>
      </c>
      <c r="M10" s="49"/>
      <c r="N10" s="50"/>
      <c r="O10" s="51"/>
      <c r="Q10" s="52"/>
      <c r="R10" s="49"/>
      <c r="S10" s="53"/>
      <c r="T10" s="54"/>
      <c r="U10" s="55"/>
      <c r="AB10" s="17"/>
    </row>
    <row r="11" spans="1:28" ht="18.75">
      <c r="A11" s="60" t="s">
        <v>24</v>
      </c>
      <c r="B11" s="755"/>
      <c r="C11" s="756"/>
      <c r="D11" s="757"/>
      <c r="E11" s="758"/>
      <c r="F11" s="759"/>
      <c r="G11" s="760"/>
      <c r="H11" s="761"/>
      <c r="I11" s="762"/>
      <c r="J11" s="760"/>
      <c r="K11" s="763"/>
      <c r="L11" s="62"/>
      <c r="M11" s="49"/>
      <c r="N11" s="50"/>
      <c r="O11" s="51"/>
      <c r="Q11" s="52"/>
      <c r="R11" s="49"/>
      <c r="S11" s="53"/>
      <c r="T11" s="54"/>
      <c r="U11" s="55"/>
      <c r="AB11" s="17"/>
    </row>
    <row r="12" spans="1:28" ht="18.75">
      <c r="A12" s="63">
        <f>SUM(C10:C14)</f>
        <v>0</v>
      </c>
      <c r="B12" s="755"/>
      <c r="C12" s="756"/>
      <c r="D12" s="757"/>
      <c r="E12" s="758"/>
      <c r="F12" s="759"/>
      <c r="G12" s="760"/>
      <c r="H12" s="761"/>
      <c r="I12" s="762"/>
      <c r="J12" s="760"/>
      <c r="K12" s="763"/>
      <c r="L12" s="62"/>
      <c r="M12" s="49"/>
      <c r="N12" s="50"/>
      <c r="O12" s="51"/>
      <c r="Q12" s="52"/>
      <c r="R12" s="49"/>
      <c r="S12" s="53"/>
      <c r="T12" s="54"/>
      <c r="U12" s="55"/>
      <c r="AB12" s="17"/>
    </row>
    <row r="13" spans="1:28" ht="18.75">
      <c r="A13" s="64" t="s">
        <v>25</v>
      </c>
      <c r="B13" s="755"/>
      <c r="C13" s="756"/>
      <c r="D13" s="781"/>
      <c r="E13" s="758"/>
      <c r="F13" s="759"/>
      <c r="G13" s="760"/>
      <c r="H13" s="761"/>
      <c r="I13" s="762"/>
      <c r="J13" s="760"/>
      <c r="K13" s="763"/>
      <c r="L13" s="62"/>
      <c r="M13" s="49"/>
      <c r="N13" s="50"/>
      <c r="O13" s="51"/>
      <c r="Q13" s="52"/>
      <c r="R13" s="49"/>
      <c r="S13" s="53"/>
      <c r="T13" s="54"/>
      <c r="U13" s="55"/>
      <c r="AB13" s="17"/>
    </row>
    <row r="14" spans="1:28" ht="19.5" thickBot="1">
      <c r="A14" s="65">
        <f>B10-SUM(C10:C14)</f>
        <v>0</v>
      </c>
      <c r="B14" s="764"/>
      <c r="C14" s="765"/>
      <c r="D14" s="784"/>
      <c r="E14" s="767"/>
      <c r="F14" s="768"/>
      <c r="G14" s="769"/>
      <c r="H14" s="770"/>
      <c r="I14" s="771"/>
      <c r="J14" s="769"/>
      <c r="K14" s="772"/>
      <c r="L14" s="67"/>
      <c r="M14" s="49"/>
      <c r="N14" s="50"/>
      <c r="O14" s="51"/>
      <c r="Q14" s="52"/>
      <c r="R14" s="49"/>
      <c r="S14" s="53"/>
      <c r="T14" s="54"/>
      <c r="U14" s="55"/>
      <c r="AB14" s="17"/>
    </row>
    <row r="15" spans="1:28" ht="18.75">
      <c r="A15" s="68" t="str">
        <f>'11月統合家計簿'!A9</f>
        <v>○○銀行　３</v>
      </c>
      <c r="B15" s="220">
        <f>'10月銀行口座入出金表'!L15</f>
        <v>0</v>
      </c>
      <c r="C15" s="773">
        <f>'11月カード利用明細表'!B38</f>
        <v>0</v>
      </c>
      <c r="D15" s="774" t="s">
        <v>52</v>
      </c>
      <c r="E15" s="775"/>
      <c r="F15" s="776"/>
      <c r="G15" s="777"/>
      <c r="H15" s="761"/>
      <c r="I15" s="778"/>
      <c r="J15" s="777"/>
      <c r="K15" s="779"/>
      <c r="L15" s="58">
        <f>B15-SUM(C15:C19)+SUM(F15:F19)-SUM(I15:I19)</f>
        <v>0</v>
      </c>
      <c r="M15" s="49"/>
      <c r="N15" s="50"/>
      <c r="O15" s="51"/>
      <c r="Q15" s="52"/>
      <c r="R15" s="49"/>
      <c r="S15" s="53"/>
      <c r="T15" s="54"/>
      <c r="U15" s="55"/>
      <c r="AB15" s="17"/>
    </row>
    <row r="16" spans="1:28" ht="18.75">
      <c r="A16" s="60" t="s">
        <v>24</v>
      </c>
      <c r="B16" s="755"/>
      <c r="C16" s="756"/>
      <c r="D16" s="757"/>
      <c r="E16" s="758"/>
      <c r="F16" s="759"/>
      <c r="G16" s="760"/>
      <c r="H16" s="761"/>
      <c r="I16" s="762"/>
      <c r="J16" s="760"/>
      <c r="K16" s="763"/>
      <c r="L16" s="62"/>
      <c r="M16" s="49"/>
      <c r="N16" s="50"/>
      <c r="O16" s="51"/>
      <c r="Q16" s="52"/>
      <c r="R16" s="49"/>
      <c r="S16" s="53"/>
      <c r="T16" s="54"/>
      <c r="U16" s="55"/>
      <c r="AB16" s="17"/>
    </row>
    <row r="17" spans="1:27" s="17" customFormat="1" ht="18.75">
      <c r="A17" s="63">
        <f>SUM(C15:C19)</f>
        <v>0</v>
      </c>
      <c r="B17" s="755"/>
      <c r="C17" s="756"/>
      <c r="D17" s="781"/>
      <c r="E17" s="758"/>
      <c r="F17" s="759"/>
      <c r="G17" s="760"/>
      <c r="H17" s="761"/>
      <c r="I17" s="762"/>
      <c r="J17" s="760"/>
      <c r="K17" s="763"/>
      <c r="L17" s="62"/>
      <c r="M17" s="49"/>
      <c r="N17" s="50"/>
      <c r="O17" s="51"/>
      <c r="P17" s="11"/>
      <c r="Q17" s="52"/>
      <c r="R17" s="49"/>
      <c r="S17" s="53"/>
      <c r="T17" s="54"/>
      <c r="U17" s="55"/>
      <c r="V17" s="18"/>
      <c r="W17" s="20"/>
      <c r="X17" s="22"/>
      <c r="Y17" s="23"/>
      <c r="Z17" s="24"/>
      <c r="AA17" s="25"/>
    </row>
    <row r="18" spans="1:27" s="17" customFormat="1" ht="18.75">
      <c r="A18" s="64" t="s">
        <v>25</v>
      </c>
      <c r="B18" s="755"/>
      <c r="C18" s="756"/>
      <c r="D18" s="781"/>
      <c r="E18" s="758"/>
      <c r="F18" s="759"/>
      <c r="G18" s="760"/>
      <c r="H18" s="761"/>
      <c r="I18" s="762"/>
      <c r="J18" s="760"/>
      <c r="K18" s="763"/>
      <c r="L18" s="62"/>
      <c r="M18" s="49"/>
      <c r="N18" s="50"/>
      <c r="O18" s="51"/>
      <c r="P18" s="11"/>
      <c r="Q18" s="52"/>
      <c r="R18" s="49"/>
      <c r="S18" s="53"/>
      <c r="T18" s="54"/>
      <c r="U18" s="55"/>
      <c r="V18" s="18"/>
      <c r="W18" s="20"/>
      <c r="X18" s="22"/>
      <c r="Y18" s="23"/>
      <c r="Z18" s="24"/>
      <c r="AA18" s="25"/>
    </row>
    <row r="19" spans="1:27" s="17" customFormat="1" ht="19.5" thickBot="1">
      <c r="A19" s="65">
        <f>B15-SUM(C15:C19)</f>
        <v>0</v>
      </c>
      <c r="B19" s="764"/>
      <c r="C19" s="765"/>
      <c r="D19" s="781"/>
      <c r="E19" s="767"/>
      <c r="F19" s="768"/>
      <c r="G19" s="769"/>
      <c r="H19" s="770"/>
      <c r="I19" s="771"/>
      <c r="J19" s="769"/>
      <c r="K19" s="772"/>
      <c r="L19" s="67"/>
      <c r="M19" s="49"/>
      <c r="N19" s="50"/>
      <c r="O19" s="51"/>
      <c r="P19" s="11"/>
      <c r="Q19" s="52"/>
      <c r="R19" s="49"/>
      <c r="S19" s="53"/>
      <c r="T19" s="54"/>
      <c r="U19" s="55"/>
      <c r="V19" s="18"/>
      <c r="W19" s="20"/>
      <c r="X19" s="22"/>
      <c r="Y19" s="23"/>
      <c r="Z19" s="24"/>
      <c r="AA19" s="25"/>
    </row>
    <row r="20" spans="1:27" s="17" customFormat="1" ht="18.75">
      <c r="A20" s="68" t="str">
        <f>'11月統合家計簿'!A10</f>
        <v>○○銀行　４</v>
      </c>
      <c r="B20" s="220">
        <f>'10月銀行口座入出金表'!L20</f>
        <v>0</v>
      </c>
      <c r="C20" s="773">
        <f>'11月カード利用明細表'!B50</f>
        <v>0</v>
      </c>
      <c r="D20" s="774" t="s">
        <v>53</v>
      </c>
      <c r="E20" s="775"/>
      <c r="F20" s="776"/>
      <c r="G20" s="777"/>
      <c r="H20" s="761"/>
      <c r="I20" s="778"/>
      <c r="J20" s="777"/>
      <c r="K20" s="779"/>
      <c r="L20" s="58">
        <f>B20-SUM(C20:C24)+SUM(F20:F24)-SUM(I20:I24)</f>
        <v>0</v>
      </c>
      <c r="M20" s="49"/>
      <c r="N20" s="50"/>
      <c r="O20" s="51"/>
      <c r="P20" s="11"/>
      <c r="Q20" s="52"/>
      <c r="R20" s="49"/>
      <c r="S20" s="53"/>
      <c r="T20" s="54"/>
      <c r="U20" s="55"/>
      <c r="V20" s="18"/>
      <c r="W20" s="20"/>
      <c r="X20" s="22"/>
      <c r="Y20" s="23"/>
      <c r="Z20" s="24"/>
      <c r="AA20" s="25"/>
    </row>
    <row r="21" spans="1:27" s="17" customFormat="1" ht="18.75">
      <c r="A21" s="60" t="s">
        <v>24</v>
      </c>
      <c r="B21" s="755"/>
      <c r="C21" s="756"/>
      <c r="D21" s="757"/>
      <c r="E21" s="758"/>
      <c r="F21" s="759"/>
      <c r="G21" s="760"/>
      <c r="H21" s="761"/>
      <c r="I21" s="762"/>
      <c r="J21" s="760"/>
      <c r="K21" s="763"/>
      <c r="L21" s="62"/>
      <c r="M21" s="49"/>
      <c r="N21" s="50"/>
      <c r="O21" s="51"/>
      <c r="P21" s="11"/>
      <c r="Q21" s="52"/>
      <c r="R21" s="49"/>
      <c r="S21" s="53"/>
      <c r="T21" s="54"/>
      <c r="U21" s="55"/>
      <c r="V21" s="18"/>
      <c r="W21" s="20"/>
      <c r="X21" s="22"/>
      <c r="Y21" s="23"/>
      <c r="Z21" s="24"/>
      <c r="AA21" s="25"/>
    </row>
    <row r="22" spans="1:27" s="17" customFormat="1" ht="18.75">
      <c r="A22" s="63">
        <f>SUM(C20:C24)</f>
        <v>0</v>
      </c>
      <c r="B22" s="755"/>
      <c r="C22" s="756"/>
      <c r="D22" s="757"/>
      <c r="E22" s="758"/>
      <c r="F22" s="759"/>
      <c r="G22" s="760"/>
      <c r="H22" s="761"/>
      <c r="I22" s="762"/>
      <c r="J22" s="760"/>
      <c r="K22" s="763"/>
      <c r="L22" s="62"/>
      <c r="M22" s="49"/>
      <c r="N22" s="50"/>
      <c r="O22" s="51"/>
      <c r="P22" s="11"/>
      <c r="Q22" s="52"/>
      <c r="R22" s="49"/>
      <c r="S22" s="53"/>
      <c r="T22" s="54"/>
      <c r="U22" s="55"/>
      <c r="V22" s="18"/>
      <c r="W22" s="20"/>
      <c r="X22" s="22"/>
      <c r="Y22" s="23"/>
      <c r="Z22" s="24"/>
      <c r="AA22" s="25"/>
    </row>
    <row r="23" spans="1:27" s="17" customFormat="1" ht="18.75">
      <c r="A23" s="64" t="s">
        <v>25</v>
      </c>
      <c r="B23" s="755"/>
      <c r="C23" s="756"/>
      <c r="D23" s="757"/>
      <c r="E23" s="758"/>
      <c r="F23" s="759"/>
      <c r="G23" s="760"/>
      <c r="H23" s="761"/>
      <c r="I23" s="762"/>
      <c r="J23" s="760"/>
      <c r="K23" s="763"/>
      <c r="L23" s="62"/>
      <c r="M23" s="49"/>
      <c r="N23" s="50"/>
      <c r="O23" s="51"/>
      <c r="P23" s="11"/>
      <c r="Q23" s="52"/>
      <c r="R23" s="49"/>
      <c r="S23" s="53"/>
      <c r="T23" s="54"/>
      <c r="U23" s="55"/>
      <c r="V23" s="18"/>
      <c r="W23" s="20"/>
      <c r="X23" s="22"/>
      <c r="Y23" s="23"/>
      <c r="Z23" s="24"/>
      <c r="AA23" s="25"/>
    </row>
    <row r="24" spans="1:27" s="17" customFormat="1" ht="19.5" thickBot="1">
      <c r="A24" s="65">
        <f>B20-SUM(C20:C24)</f>
        <v>0</v>
      </c>
      <c r="B24" s="764"/>
      <c r="C24" s="765"/>
      <c r="D24" s="766"/>
      <c r="E24" s="767"/>
      <c r="F24" s="768"/>
      <c r="G24" s="769"/>
      <c r="H24" s="770"/>
      <c r="I24" s="771"/>
      <c r="J24" s="769"/>
      <c r="K24" s="772"/>
      <c r="L24" s="67"/>
      <c r="M24" s="49"/>
      <c r="N24" s="50"/>
      <c r="O24" s="51"/>
      <c r="P24" s="11"/>
      <c r="Q24" s="52"/>
      <c r="R24" s="49"/>
      <c r="S24" s="53"/>
      <c r="T24" s="54"/>
      <c r="U24" s="55"/>
      <c r="V24" s="18"/>
      <c r="W24" s="20"/>
      <c r="X24" s="22"/>
      <c r="Y24" s="23"/>
      <c r="Z24" s="24"/>
      <c r="AA24" s="25"/>
    </row>
    <row r="25" spans="1:27" s="17" customFormat="1" ht="18.75">
      <c r="A25" s="68" t="str">
        <f>'11月統合家計簿'!A11</f>
        <v>○○銀行　５</v>
      </c>
      <c r="B25" s="220">
        <f>'10月銀行口座入出金表'!L25</f>
        <v>0</v>
      </c>
      <c r="C25" s="773">
        <f>'11月カード利用明細表'!B62</f>
        <v>0</v>
      </c>
      <c r="D25" s="774" t="s">
        <v>54</v>
      </c>
      <c r="E25" s="775"/>
      <c r="F25" s="776"/>
      <c r="G25" s="777"/>
      <c r="H25" s="761"/>
      <c r="I25" s="778"/>
      <c r="J25" s="777"/>
      <c r="K25" s="779"/>
      <c r="L25" s="58">
        <f>B25-SUM(C25:C29)+SUM(F25:F29)-SUM(I25:I29)</f>
        <v>0</v>
      </c>
      <c r="M25" s="49"/>
      <c r="N25" s="50"/>
      <c r="O25" s="51"/>
      <c r="P25" s="11"/>
      <c r="Q25" s="52"/>
      <c r="R25" s="49"/>
      <c r="S25" s="53"/>
      <c r="T25" s="54"/>
      <c r="U25" s="55"/>
      <c r="V25" s="18"/>
      <c r="W25" s="20"/>
      <c r="X25" s="22"/>
      <c r="Y25" s="23"/>
      <c r="Z25" s="24"/>
      <c r="AA25" s="25"/>
    </row>
    <row r="26" spans="1:27" s="17" customFormat="1" ht="18.75">
      <c r="A26" s="60" t="s">
        <v>24</v>
      </c>
      <c r="B26" s="755"/>
      <c r="C26" s="756"/>
      <c r="D26" s="757"/>
      <c r="E26" s="758"/>
      <c r="F26" s="759"/>
      <c r="G26" s="760"/>
      <c r="H26" s="761"/>
      <c r="I26" s="762"/>
      <c r="J26" s="760"/>
      <c r="K26" s="763"/>
      <c r="L26" s="62"/>
      <c r="M26" s="49"/>
      <c r="N26" s="50"/>
      <c r="O26" s="51"/>
      <c r="P26" s="11"/>
      <c r="Q26" s="52"/>
      <c r="R26" s="49"/>
      <c r="S26" s="53"/>
      <c r="T26" s="54"/>
      <c r="U26" s="55"/>
      <c r="V26" s="18"/>
      <c r="W26" s="20"/>
      <c r="X26" s="22"/>
      <c r="Y26" s="23"/>
      <c r="Z26" s="24"/>
      <c r="AA26" s="25"/>
    </row>
    <row r="27" spans="1:27" s="17" customFormat="1" ht="18.75">
      <c r="A27" s="63">
        <f>SUM(C25:C29)</f>
        <v>0</v>
      </c>
      <c r="B27" s="755"/>
      <c r="C27" s="756"/>
      <c r="D27" s="757"/>
      <c r="E27" s="758"/>
      <c r="F27" s="759"/>
      <c r="G27" s="760"/>
      <c r="H27" s="761"/>
      <c r="I27" s="762"/>
      <c r="J27" s="760"/>
      <c r="K27" s="763"/>
      <c r="L27" s="62"/>
      <c r="M27" s="49"/>
      <c r="N27" s="50"/>
      <c r="O27" s="51"/>
      <c r="P27" s="11"/>
      <c r="Q27" s="52"/>
      <c r="R27" s="49"/>
      <c r="S27" s="53"/>
      <c r="T27" s="54"/>
      <c r="U27" s="55"/>
      <c r="V27" s="18"/>
      <c r="W27" s="20"/>
      <c r="X27" s="22"/>
      <c r="Y27" s="23"/>
      <c r="Z27" s="24"/>
      <c r="AA27" s="25"/>
    </row>
    <row r="28" spans="1:27" s="17" customFormat="1" ht="18.75">
      <c r="A28" s="64" t="s">
        <v>25</v>
      </c>
      <c r="B28" s="755"/>
      <c r="C28" s="756"/>
      <c r="D28" s="757"/>
      <c r="E28" s="758"/>
      <c r="F28" s="759"/>
      <c r="G28" s="760"/>
      <c r="H28" s="761"/>
      <c r="I28" s="762"/>
      <c r="J28" s="760"/>
      <c r="K28" s="763"/>
      <c r="L28" s="62"/>
      <c r="M28" s="49"/>
      <c r="N28" s="50"/>
      <c r="O28" s="51"/>
      <c r="P28" s="11"/>
      <c r="Q28" s="52"/>
      <c r="R28" s="49"/>
      <c r="S28" s="53"/>
      <c r="T28" s="54"/>
      <c r="U28" s="55"/>
      <c r="V28" s="18"/>
      <c r="W28" s="20"/>
      <c r="X28" s="22"/>
      <c r="Y28" s="23"/>
      <c r="Z28" s="24"/>
      <c r="AA28" s="25"/>
    </row>
    <row r="29" spans="1:27" s="17" customFormat="1" ht="19.5" thickBot="1">
      <c r="A29" s="65">
        <f>B25-SUM(C25:C29)</f>
        <v>0</v>
      </c>
      <c r="B29" s="764"/>
      <c r="C29" s="765"/>
      <c r="D29" s="766"/>
      <c r="E29" s="767"/>
      <c r="F29" s="768"/>
      <c r="G29" s="769"/>
      <c r="H29" s="770"/>
      <c r="I29" s="771"/>
      <c r="J29" s="769"/>
      <c r="K29" s="772"/>
      <c r="L29" s="67"/>
      <c r="M29" s="49"/>
      <c r="N29" s="50"/>
      <c r="O29" s="51"/>
      <c r="P29" s="11"/>
      <c r="Q29" s="52"/>
      <c r="R29" s="49"/>
      <c r="S29" s="53"/>
      <c r="T29" s="54"/>
      <c r="U29" s="55"/>
      <c r="V29" s="18"/>
      <c r="W29" s="20"/>
      <c r="X29" s="22"/>
      <c r="Y29" s="23"/>
      <c r="Z29" s="24"/>
      <c r="AA29" s="25"/>
    </row>
    <row r="30" spans="1:27" s="17" customFormat="1" ht="18.75">
      <c r="A30" s="68" t="str">
        <f>'11月統合家計簿'!A12</f>
        <v>○○銀行　６</v>
      </c>
      <c r="B30" s="220">
        <f>'10月銀行口座入出金表'!L30</f>
        <v>0</v>
      </c>
      <c r="C30" s="773">
        <f>'11月カード利用明細表'!B74</f>
        <v>0</v>
      </c>
      <c r="D30" s="774" t="s">
        <v>55</v>
      </c>
      <c r="E30" s="775"/>
      <c r="F30" s="776"/>
      <c r="G30" s="777"/>
      <c r="H30" s="782"/>
      <c r="I30" s="778"/>
      <c r="J30" s="777"/>
      <c r="K30" s="779"/>
      <c r="L30" s="58">
        <f>B30-SUM(C30:C34)+SUM(F30:F34)-SUM(I30:I34)</f>
        <v>0</v>
      </c>
      <c r="M30" s="49"/>
      <c r="N30" s="50"/>
      <c r="O30" s="51"/>
      <c r="P30" s="11"/>
      <c r="Q30" s="52"/>
      <c r="R30" s="49"/>
      <c r="S30" s="53"/>
      <c r="T30" s="54"/>
      <c r="U30" s="55"/>
      <c r="V30" s="18"/>
      <c r="W30" s="20"/>
      <c r="X30" s="22"/>
      <c r="Y30" s="23"/>
      <c r="Z30" s="24"/>
      <c r="AA30" s="25"/>
    </row>
    <row r="31" spans="1:27" s="17" customFormat="1" ht="18.75">
      <c r="A31" s="60" t="s">
        <v>24</v>
      </c>
      <c r="B31" s="755"/>
      <c r="C31" s="756"/>
      <c r="D31" s="783"/>
      <c r="E31" s="758"/>
      <c r="F31" s="759"/>
      <c r="G31" s="760"/>
      <c r="H31" s="761"/>
      <c r="I31" s="762"/>
      <c r="J31" s="760"/>
      <c r="K31" s="763"/>
      <c r="L31" s="62"/>
      <c r="M31" s="49"/>
      <c r="N31" s="50"/>
      <c r="O31" s="51"/>
      <c r="P31" s="11"/>
      <c r="Q31" s="52"/>
      <c r="R31" s="49"/>
      <c r="S31" s="53"/>
      <c r="T31" s="54"/>
      <c r="U31" s="55"/>
      <c r="V31" s="18"/>
      <c r="W31" s="20"/>
      <c r="X31" s="22"/>
      <c r="Y31" s="23"/>
      <c r="Z31" s="24"/>
      <c r="AA31" s="25"/>
    </row>
    <row r="32" spans="1:27" s="17" customFormat="1" ht="18.75">
      <c r="A32" s="63">
        <f>SUM(C30:C34)</f>
        <v>0</v>
      </c>
      <c r="B32" s="755"/>
      <c r="C32" s="756"/>
      <c r="D32" s="757"/>
      <c r="E32" s="758"/>
      <c r="F32" s="759"/>
      <c r="G32" s="760"/>
      <c r="H32" s="761"/>
      <c r="I32" s="762"/>
      <c r="J32" s="760"/>
      <c r="K32" s="763"/>
      <c r="L32" s="62"/>
      <c r="M32" s="49"/>
      <c r="N32" s="50"/>
      <c r="O32" s="51"/>
      <c r="P32" s="11"/>
      <c r="Q32" s="52"/>
      <c r="R32" s="49"/>
      <c r="S32" s="53"/>
      <c r="T32" s="54"/>
      <c r="U32" s="55"/>
      <c r="V32" s="18"/>
      <c r="W32" s="20"/>
      <c r="X32" s="22"/>
      <c r="Y32" s="23"/>
      <c r="Z32" s="24"/>
      <c r="AA32" s="25"/>
    </row>
    <row r="33" spans="1:27" s="17" customFormat="1" ht="18.75">
      <c r="A33" s="64" t="s">
        <v>25</v>
      </c>
      <c r="B33" s="755"/>
      <c r="C33" s="756"/>
      <c r="D33" s="781"/>
      <c r="E33" s="758"/>
      <c r="F33" s="759"/>
      <c r="G33" s="760"/>
      <c r="H33" s="761"/>
      <c r="I33" s="762"/>
      <c r="J33" s="760"/>
      <c r="K33" s="763"/>
      <c r="L33" s="62"/>
      <c r="M33" s="49"/>
      <c r="N33" s="50"/>
      <c r="O33" s="51"/>
      <c r="P33" s="11"/>
      <c r="Q33" s="52"/>
      <c r="R33" s="49"/>
      <c r="S33" s="53"/>
      <c r="T33" s="54"/>
      <c r="U33" s="55"/>
      <c r="V33" s="18"/>
      <c r="W33" s="20"/>
      <c r="X33" s="22"/>
      <c r="Y33" s="23"/>
      <c r="Z33" s="24"/>
      <c r="AA33" s="25"/>
    </row>
    <row r="34" spans="1:27" s="17" customFormat="1" ht="19.5" thickBot="1">
      <c r="A34" s="65">
        <f>B30-SUM(C30:C34)</f>
        <v>0</v>
      </c>
      <c r="B34" s="764"/>
      <c r="C34" s="765"/>
      <c r="D34" s="781"/>
      <c r="E34" s="767"/>
      <c r="F34" s="768"/>
      <c r="G34" s="769"/>
      <c r="H34" s="770"/>
      <c r="I34" s="771"/>
      <c r="J34" s="769"/>
      <c r="K34" s="772"/>
      <c r="L34" s="67"/>
      <c r="M34" s="49"/>
      <c r="N34" s="50"/>
      <c r="O34" s="51"/>
      <c r="P34" s="11"/>
      <c r="Q34" s="52"/>
      <c r="R34" s="49"/>
      <c r="S34" s="53"/>
      <c r="T34" s="54"/>
      <c r="U34" s="55"/>
      <c r="V34" s="18"/>
      <c r="W34" s="20"/>
      <c r="X34" s="22"/>
      <c r="Y34" s="23"/>
      <c r="Z34" s="24"/>
      <c r="AA34" s="25"/>
    </row>
    <row r="35" spans="1:27" s="17" customFormat="1" ht="18.75">
      <c r="A35" s="68" t="str">
        <f>'11月統合家計簿'!A13</f>
        <v>○○銀行　７</v>
      </c>
      <c r="B35" s="220">
        <f>'10月銀行口座入出金表'!L35</f>
        <v>0</v>
      </c>
      <c r="C35" s="773">
        <f>'11月カード利用明細表'!B86</f>
        <v>0</v>
      </c>
      <c r="D35" s="774" t="s">
        <v>56</v>
      </c>
      <c r="E35" s="775"/>
      <c r="F35" s="776"/>
      <c r="G35" s="777"/>
      <c r="H35" s="782"/>
      <c r="I35" s="778"/>
      <c r="J35" s="777"/>
      <c r="K35" s="779"/>
      <c r="L35" s="58">
        <f>B35-SUM(C35:C39)+SUM(F35:F39)-SUM(I35:I39)</f>
        <v>0</v>
      </c>
      <c r="M35" s="49"/>
      <c r="N35" s="50"/>
      <c r="O35" s="51"/>
      <c r="P35" s="11"/>
      <c r="Q35" s="52"/>
      <c r="R35" s="49"/>
      <c r="S35" s="53"/>
      <c r="T35" s="54"/>
      <c r="U35" s="55"/>
      <c r="V35" s="18"/>
      <c r="W35" s="20"/>
      <c r="X35" s="22"/>
      <c r="Y35" s="23"/>
      <c r="Z35" s="24"/>
      <c r="AA35" s="25"/>
    </row>
    <row r="36" spans="1:27" s="17" customFormat="1" ht="18.75">
      <c r="A36" s="60" t="s">
        <v>24</v>
      </c>
      <c r="B36" s="755"/>
      <c r="C36" s="756"/>
      <c r="D36" s="780"/>
      <c r="E36" s="758"/>
      <c r="F36" s="759"/>
      <c r="G36" s="760"/>
      <c r="H36" s="761"/>
      <c r="I36" s="762"/>
      <c r="J36" s="760"/>
      <c r="K36" s="763"/>
      <c r="L36" s="62"/>
      <c r="M36" s="49"/>
      <c r="N36" s="50"/>
      <c r="O36" s="51"/>
      <c r="P36" s="11"/>
      <c r="Q36" s="52"/>
      <c r="R36" s="49"/>
      <c r="S36" s="53"/>
      <c r="T36" s="54"/>
      <c r="U36" s="55"/>
      <c r="V36" s="18"/>
      <c r="W36" s="20"/>
      <c r="X36" s="22"/>
      <c r="Y36" s="23"/>
      <c r="Z36" s="24"/>
      <c r="AA36" s="25"/>
    </row>
    <row r="37" spans="1:27" s="17" customFormat="1" ht="18.75">
      <c r="A37" s="63">
        <f>SUM(C35:C39)</f>
        <v>0</v>
      </c>
      <c r="B37" s="755"/>
      <c r="C37" s="756"/>
      <c r="D37" s="757"/>
      <c r="E37" s="758"/>
      <c r="F37" s="759"/>
      <c r="G37" s="760"/>
      <c r="H37" s="761"/>
      <c r="I37" s="762"/>
      <c r="J37" s="760"/>
      <c r="K37" s="763"/>
      <c r="L37" s="62"/>
      <c r="M37" s="49"/>
      <c r="N37" s="50"/>
      <c r="O37" s="51"/>
      <c r="P37" s="11"/>
      <c r="Q37" s="52"/>
      <c r="R37" s="49"/>
      <c r="S37" s="53"/>
      <c r="T37" s="54"/>
      <c r="U37" s="55"/>
      <c r="V37" s="18"/>
      <c r="W37" s="20"/>
      <c r="X37" s="22"/>
      <c r="Y37" s="23"/>
      <c r="Z37" s="24"/>
      <c r="AA37" s="25"/>
    </row>
    <row r="38" spans="1:27" s="17" customFormat="1" ht="18.75">
      <c r="A38" s="64" t="s">
        <v>25</v>
      </c>
      <c r="B38" s="755"/>
      <c r="C38" s="756"/>
      <c r="D38" s="781"/>
      <c r="E38" s="758"/>
      <c r="F38" s="759"/>
      <c r="G38" s="760"/>
      <c r="H38" s="761"/>
      <c r="I38" s="762"/>
      <c r="J38" s="760"/>
      <c r="K38" s="763"/>
      <c r="L38" s="62"/>
      <c r="M38" s="49"/>
      <c r="N38" s="50"/>
      <c r="O38" s="51"/>
      <c r="P38" s="11"/>
      <c r="Q38" s="52"/>
      <c r="R38" s="49"/>
      <c r="S38" s="53"/>
      <c r="T38" s="54"/>
      <c r="U38" s="55"/>
      <c r="V38" s="18"/>
      <c r="W38" s="20"/>
      <c r="X38" s="22"/>
      <c r="Y38" s="23"/>
      <c r="Z38" s="24"/>
      <c r="AA38" s="25"/>
    </row>
    <row r="39" spans="1:27" s="17" customFormat="1" ht="19.5" thickBot="1">
      <c r="A39" s="65">
        <f>B35-SUM(C35:C39)</f>
        <v>0</v>
      </c>
      <c r="B39" s="764"/>
      <c r="C39" s="765"/>
      <c r="D39" s="781"/>
      <c r="E39" s="767"/>
      <c r="F39" s="768"/>
      <c r="G39" s="769"/>
      <c r="H39" s="770"/>
      <c r="I39" s="771"/>
      <c r="J39" s="769"/>
      <c r="K39" s="772"/>
      <c r="L39" s="67"/>
      <c r="M39" s="49"/>
      <c r="N39" s="50"/>
      <c r="O39" s="51"/>
      <c r="P39" s="11"/>
      <c r="Q39" s="52"/>
      <c r="R39" s="49"/>
      <c r="S39" s="53"/>
      <c r="T39" s="54"/>
      <c r="U39" s="55"/>
      <c r="V39" s="18"/>
      <c r="W39" s="20"/>
      <c r="X39" s="22"/>
      <c r="Y39" s="23"/>
      <c r="Z39" s="24"/>
      <c r="AA39" s="25"/>
    </row>
    <row r="40" spans="1:27" s="17" customFormat="1" ht="18.75">
      <c r="A40" s="68" t="str">
        <f>'11月統合家計簿'!A14</f>
        <v>○○銀行　８</v>
      </c>
      <c r="B40" s="220">
        <f>'10月銀行口座入出金表'!L40</f>
        <v>0</v>
      </c>
      <c r="C40" s="773">
        <f>'11月カード利用明細表'!B98</f>
        <v>0</v>
      </c>
      <c r="D40" s="774" t="s">
        <v>223</v>
      </c>
      <c r="E40" s="775"/>
      <c r="F40" s="776"/>
      <c r="G40" s="777"/>
      <c r="H40" s="761"/>
      <c r="I40" s="778"/>
      <c r="J40" s="777"/>
      <c r="K40" s="779"/>
      <c r="L40" s="58">
        <f>B40-SUM(C40:C44)+SUM(F40:F44)-SUM(I40:I44)</f>
        <v>0</v>
      </c>
      <c r="M40" s="49"/>
      <c r="N40" s="50"/>
      <c r="O40" s="51"/>
      <c r="P40" s="11"/>
      <c r="Q40" s="52"/>
      <c r="R40" s="49"/>
      <c r="S40" s="53"/>
      <c r="T40" s="54"/>
      <c r="U40" s="55"/>
      <c r="V40" s="18"/>
      <c r="W40" s="20"/>
      <c r="X40" s="22"/>
      <c r="Y40" s="23"/>
      <c r="Z40" s="24"/>
      <c r="AA40" s="25"/>
    </row>
    <row r="41" spans="1:27" s="17" customFormat="1" ht="18.75">
      <c r="A41" s="60" t="s">
        <v>24</v>
      </c>
      <c r="B41" s="755"/>
      <c r="C41" s="756"/>
      <c r="D41" s="780"/>
      <c r="E41" s="758"/>
      <c r="F41" s="759"/>
      <c r="G41" s="760"/>
      <c r="H41" s="761"/>
      <c r="I41" s="762"/>
      <c r="J41" s="760"/>
      <c r="K41" s="763"/>
      <c r="L41" s="62"/>
      <c r="M41" s="49"/>
      <c r="N41" s="50"/>
      <c r="O41" s="51"/>
      <c r="P41" s="11"/>
      <c r="Q41" s="52"/>
      <c r="R41" s="49"/>
      <c r="S41" s="53"/>
      <c r="T41" s="54"/>
      <c r="U41" s="55"/>
      <c r="V41" s="18"/>
      <c r="W41" s="20"/>
      <c r="X41" s="22"/>
      <c r="Y41" s="23"/>
      <c r="Z41" s="24"/>
      <c r="AA41" s="25"/>
    </row>
    <row r="42" spans="1:27" s="17" customFormat="1" ht="18.75">
      <c r="A42" s="63">
        <f>SUM(C40:C44)</f>
        <v>0</v>
      </c>
      <c r="B42" s="755"/>
      <c r="C42" s="756"/>
      <c r="D42" s="757"/>
      <c r="E42" s="758"/>
      <c r="F42" s="759"/>
      <c r="G42" s="760"/>
      <c r="H42" s="761"/>
      <c r="I42" s="762"/>
      <c r="J42" s="760"/>
      <c r="K42" s="763"/>
      <c r="L42" s="62"/>
      <c r="M42" s="49"/>
      <c r="N42" s="50"/>
      <c r="O42" s="51"/>
      <c r="P42" s="11"/>
      <c r="Q42" s="52"/>
      <c r="R42" s="49"/>
      <c r="S42" s="53"/>
      <c r="T42" s="54"/>
      <c r="U42" s="55"/>
      <c r="V42" s="18"/>
      <c r="W42" s="20"/>
      <c r="X42" s="22"/>
      <c r="Y42" s="23"/>
      <c r="Z42" s="24"/>
      <c r="AA42" s="25"/>
    </row>
    <row r="43" spans="1:27" s="17" customFormat="1" ht="18.75">
      <c r="A43" s="64" t="s">
        <v>25</v>
      </c>
      <c r="B43" s="755"/>
      <c r="C43" s="756"/>
      <c r="D43" s="781"/>
      <c r="E43" s="758"/>
      <c r="F43" s="759"/>
      <c r="G43" s="760"/>
      <c r="H43" s="761"/>
      <c r="I43" s="762"/>
      <c r="J43" s="760"/>
      <c r="K43" s="763"/>
      <c r="L43" s="62"/>
      <c r="M43" s="49"/>
      <c r="N43" s="50"/>
      <c r="O43" s="51"/>
      <c r="P43" s="11"/>
      <c r="Q43" s="52"/>
      <c r="R43" s="49"/>
      <c r="S43" s="53"/>
      <c r="T43" s="54"/>
      <c r="U43" s="55"/>
      <c r="V43" s="18"/>
      <c r="W43" s="20"/>
      <c r="X43" s="22"/>
      <c r="Y43" s="23"/>
      <c r="Z43" s="24"/>
      <c r="AA43" s="25"/>
    </row>
    <row r="44" spans="1:27" s="17" customFormat="1" ht="19.5" thickBot="1">
      <c r="A44" s="65">
        <f>B40-SUM(C40:C44)</f>
        <v>0</v>
      </c>
      <c r="B44" s="764"/>
      <c r="C44" s="765"/>
      <c r="D44" s="781"/>
      <c r="E44" s="767"/>
      <c r="F44" s="768"/>
      <c r="G44" s="769"/>
      <c r="H44" s="770"/>
      <c r="I44" s="771"/>
      <c r="J44" s="769"/>
      <c r="K44" s="772"/>
      <c r="L44" s="67"/>
      <c r="M44" s="49"/>
      <c r="N44" s="50"/>
      <c r="O44" s="51"/>
      <c r="P44" s="11"/>
      <c r="Q44" s="52"/>
      <c r="R44" s="49"/>
      <c r="S44" s="53"/>
      <c r="T44" s="54"/>
      <c r="U44" s="55"/>
      <c r="V44" s="18"/>
      <c r="W44" s="20"/>
      <c r="X44" s="22"/>
      <c r="Y44" s="23"/>
      <c r="Z44" s="24"/>
      <c r="AA44" s="25"/>
    </row>
    <row r="45" spans="1:27" s="17" customFormat="1" ht="18.75">
      <c r="A45" s="68" t="str">
        <f>'11月統合家計簿'!A15</f>
        <v>○○銀行　９</v>
      </c>
      <c r="B45" s="220">
        <f>'10月銀行口座入出金表'!L45</f>
        <v>0</v>
      </c>
      <c r="C45" s="773">
        <f>'11月カード利用明細表'!B110</f>
        <v>0</v>
      </c>
      <c r="D45" s="774" t="s">
        <v>224</v>
      </c>
      <c r="E45" s="775"/>
      <c r="F45" s="776"/>
      <c r="G45" s="777"/>
      <c r="H45" s="761"/>
      <c r="I45" s="778"/>
      <c r="J45" s="777"/>
      <c r="K45" s="779"/>
      <c r="L45" s="58">
        <f>B45-SUM(C45:C49)+SUM(F45:F49)-SUM(I45:I49)</f>
        <v>0</v>
      </c>
      <c r="M45" s="49"/>
      <c r="N45" s="50"/>
      <c r="O45" s="51"/>
      <c r="P45" s="11"/>
      <c r="Q45" s="52"/>
      <c r="R45" s="49"/>
      <c r="S45" s="53"/>
      <c r="T45" s="54"/>
      <c r="U45" s="55"/>
      <c r="V45" s="18"/>
      <c r="W45" s="20"/>
      <c r="X45" s="22"/>
      <c r="Y45" s="23"/>
      <c r="Z45" s="24"/>
      <c r="AA45" s="25"/>
    </row>
    <row r="46" spans="1:27" s="17" customFormat="1" ht="18.75">
      <c r="A46" s="60" t="s">
        <v>24</v>
      </c>
      <c r="B46" s="755"/>
      <c r="C46" s="756"/>
      <c r="D46" s="757"/>
      <c r="E46" s="758"/>
      <c r="F46" s="759"/>
      <c r="G46" s="760"/>
      <c r="H46" s="761"/>
      <c r="I46" s="762"/>
      <c r="J46" s="760"/>
      <c r="K46" s="763"/>
      <c r="L46" s="62"/>
      <c r="M46" s="49"/>
      <c r="N46" s="50"/>
      <c r="O46" s="51"/>
      <c r="P46" s="11"/>
      <c r="Q46" s="52"/>
      <c r="R46" s="49"/>
      <c r="S46" s="53"/>
      <c r="T46" s="54"/>
      <c r="U46" s="55"/>
      <c r="V46" s="18"/>
      <c r="W46" s="20"/>
      <c r="X46" s="22"/>
      <c r="Y46" s="23"/>
      <c r="Z46" s="24"/>
      <c r="AA46" s="25"/>
    </row>
    <row r="47" spans="1:27" s="17" customFormat="1" ht="18.75">
      <c r="A47" s="63">
        <f>SUM(C45:C49)</f>
        <v>0</v>
      </c>
      <c r="B47" s="755"/>
      <c r="C47" s="756"/>
      <c r="D47" s="757"/>
      <c r="E47" s="758"/>
      <c r="F47" s="759"/>
      <c r="G47" s="760"/>
      <c r="H47" s="761"/>
      <c r="I47" s="762"/>
      <c r="J47" s="760"/>
      <c r="K47" s="763"/>
      <c r="L47" s="62"/>
      <c r="M47" s="49"/>
      <c r="N47" s="50"/>
      <c r="O47" s="51"/>
      <c r="P47" s="11"/>
      <c r="Q47" s="52"/>
      <c r="R47" s="49"/>
      <c r="S47" s="53"/>
      <c r="T47" s="54"/>
      <c r="U47" s="55"/>
      <c r="V47" s="18"/>
      <c r="W47" s="20"/>
      <c r="X47" s="22"/>
      <c r="Y47" s="23"/>
      <c r="Z47" s="24"/>
      <c r="AA47" s="25"/>
    </row>
    <row r="48" spans="1:27" s="17" customFormat="1" ht="18.75">
      <c r="A48" s="64" t="s">
        <v>25</v>
      </c>
      <c r="B48" s="755"/>
      <c r="C48" s="756"/>
      <c r="D48" s="757"/>
      <c r="E48" s="758"/>
      <c r="F48" s="759"/>
      <c r="G48" s="760"/>
      <c r="H48" s="761"/>
      <c r="I48" s="762"/>
      <c r="J48" s="760"/>
      <c r="K48" s="763"/>
      <c r="L48" s="62"/>
      <c r="M48" s="49"/>
      <c r="N48" s="50"/>
      <c r="O48" s="51"/>
      <c r="P48" s="11"/>
      <c r="Q48" s="52"/>
      <c r="R48" s="49"/>
      <c r="S48" s="53"/>
      <c r="T48" s="54"/>
      <c r="U48" s="55"/>
      <c r="V48" s="18"/>
      <c r="W48" s="20"/>
      <c r="X48" s="22"/>
      <c r="Y48" s="23"/>
      <c r="Z48" s="24"/>
      <c r="AA48" s="25"/>
    </row>
    <row r="49" spans="1:28" ht="19.5" thickBot="1">
      <c r="A49" s="65">
        <f>B45-SUM(C45:C49)</f>
        <v>0</v>
      </c>
      <c r="B49" s="764"/>
      <c r="C49" s="765"/>
      <c r="D49" s="766"/>
      <c r="E49" s="767"/>
      <c r="F49" s="768"/>
      <c r="G49" s="769"/>
      <c r="H49" s="770"/>
      <c r="I49" s="771"/>
      <c r="J49" s="769"/>
      <c r="K49" s="772"/>
      <c r="L49" s="67"/>
      <c r="M49" s="49"/>
      <c r="N49" s="50"/>
      <c r="O49" s="51"/>
      <c r="Q49" s="52"/>
      <c r="R49" s="49"/>
      <c r="S49" s="53"/>
      <c r="T49" s="54"/>
      <c r="U49" s="55"/>
      <c r="AB49" s="17"/>
    </row>
    <row r="50" spans="1:28" ht="18.75">
      <c r="A50" s="68" t="str">
        <f>'11月統合家計簿'!A16</f>
        <v>○○銀行　１０</v>
      </c>
      <c r="B50" s="220">
        <f>'10月銀行口座入出金表'!L50</f>
        <v>0</v>
      </c>
      <c r="C50" s="773">
        <f>'11月カード利用明細表'!B122</f>
        <v>0</v>
      </c>
      <c r="D50" s="774" t="s">
        <v>225</v>
      </c>
      <c r="E50" s="775"/>
      <c r="F50" s="776"/>
      <c r="G50" s="777"/>
      <c r="H50" s="761"/>
      <c r="I50" s="778"/>
      <c r="J50" s="777"/>
      <c r="K50" s="779"/>
      <c r="L50" s="58">
        <f>B50-SUM(C50:C54)+SUM(F50:F54)-SUM(I50:I54)</f>
        <v>0</v>
      </c>
      <c r="M50" s="49"/>
      <c r="N50" s="50"/>
      <c r="O50" s="51"/>
      <c r="Q50" s="52"/>
      <c r="R50" s="49"/>
      <c r="S50" s="53"/>
      <c r="T50" s="54"/>
      <c r="U50" s="55"/>
      <c r="AB50" s="17"/>
    </row>
    <row r="51" spans="1:28" ht="18.75">
      <c r="A51" s="60" t="s">
        <v>24</v>
      </c>
      <c r="B51" s="755"/>
      <c r="C51" s="756"/>
      <c r="D51" s="757"/>
      <c r="E51" s="758"/>
      <c r="F51" s="759"/>
      <c r="G51" s="760"/>
      <c r="H51" s="761"/>
      <c r="I51" s="762"/>
      <c r="J51" s="760"/>
      <c r="K51" s="763"/>
      <c r="L51" s="62"/>
      <c r="M51" s="49"/>
      <c r="N51" s="50"/>
      <c r="O51" s="51"/>
      <c r="Q51" s="52"/>
      <c r="R51" s="49"/>
      <c r="S51" s="53"/>
      <c r="T51" s="54"/>
      <c r="U51" s="55"/>
      <c r="AB51" s="17"/>
    </row>
    <row r="52" spans="1:28" ht="18.75">
      <c r="A52" s="63">
        <f>SUM(C50:C54)</f>
        <v>0</v>
      </c>
      <c r="B52" s="755"/>
      <c r="C52" s="756"/>
      <c r="D52" s="757"/>
      <c r="E52" s="758"/>
      <c r="F52" s="759"/>
      <c r="G52" s="760"/>
      <c r="H52" s="761"/>
      <c r="I52" s="762"/>
      <c r="J52" s="760"/>
      <c r="K52" s="763"/>
      <c r="L52" s="62"/>
      <c r="M52" s="49"/>
      <c r="N52" s="50"/>
      <c r="O52" s="51"/>
      <c r="Q52" s="52"/>
      <c r="R52" s="49"/>
      <c r="S52" s="53"/>
      <c r="T52" s="54"/>
      <c r="U52" s="55"/>
      <c r="AB52" s="17"/>
    </row>
    <row r="53" spans="1:28" ht="18.75">
      <c r="A53" s="64" t="s">
        <v>25</v>
      </c>
      <c r="B53" s="755"/>
      <c r="C53" s="756"/>
      <c r="D53" s="757"/>
      <c r="E53" s="758"/>
      <c r="F53" s="759"/>
      <c r="G53" s="760"/>
      <c r="H53" s="761"/>
      <c r="I53" s="762"/>
      <c r="J53" s="760"/>
      <c r="K53" s="763"/>
      <c r="L53" s="62"/>
      <c r="M53" s="49"/>
      <c r="N53" s="50"/>
      <c r="O53" s="51"/>
      <c r="Q53" s="52"/>
      <c r="R53" s="49"/>
      <c r="S53" s="53"/>
      <c r="T53" s="54"/>
      <c r="U53" s="55"/>
      <c r="AB53" s="17"/>
    </row>
    <row r="54" spans="1:28" ht="19.5" thickBot="1">
      <c r="A54" s="65">
        <f>B50-SUM(C50:C54)</f>
        <v>0</v>
      </c>
      <c r="B54" s="764"/>
      <c r="C54" s="765"/>
      <c r="D54" s="766"/>
      <c r="E54" s="767"/>
      <c r="F54" s="768"/>
      <c r="G54" s="769"/>
      <c r="H54" s="770"/>
      <c r="I54" s="771"/>
      <c r="J54" s="769"/>
      <c r="K54" s="772"/>
      <c r="L54" s="67"/>
      <c r="M54" s="49"/>
      <c r="N54" s="50"/>
      <c r="O54" s="51"/>
      <c r="Q54" s="52"/>
      <c r="R54" s="49"/>
      <c r="S54" s="53"/>
      <c r="T54" s="54"/>
      <c r="U54" s="55"/>
      <c r="AB54" s="17"/>
    </row>
    <row r="55" spans="1:30" s="79" customFormat="1" ht="24" customHeight="1" thickBot="1">
      <c r="A55" s="70" t="s">
        <v>26</v>
      </c>
      <c r="B55" s="183">
        <f>'10月現金収支表'!G37</f>
        <v>0</v>
      </c>
      <c r="C55" s="71"/>
      <c r="D55" s="72"/>
      <c r="E55" s="73"/>
      <c r="F55" s="74"/>
      <c r="G55" s="75"/>
      <c r="H55" s="76"/>
      <c r="I55" s="74"/>
      <c r="J55" s="75" t="s">
        <v>27</v>
      </c>
      <c r="K55" s="76"/>
      <c r="L55" s="77">
        <f>'11月現金収支表'!G37</f>
        <v>0</v>
      </c>
      <c r="M55" s="49"/>
      <c r="N55" s="50"/>
      <c r="O55" s="78"/>
      <c r="Q55" s="80"/>
      <c r="R55" s="49"/>
      <c r="S55" s="53"/>
      <c r="T55" s="81"/>
      <c r="U55" s="82"/>
      <c r="V55" s="83"/>
      <c r="W55" s="84"/>
      <c r="X55" s="85"/>
      <c r="Y55" s="86"/>
      <c r="Z55" s="87"/>
      <c r="AA55" s="88"/>
      <c r="AB55" s="89"/>
      <c r="AC55" s="89"/>
      <c r="AD55" s="89"/>
    </row>
    <row r="56" spans="1:30" s="105" customFormat="1" ht="39" customHeight="1" thickBot="1">
      <c r="A56" s="90" t="s">
        <v>28</v>
      </c>
      <c r="B56" s="91">
        <f>SUM(B5:B55)</f>
        <v>0</v>
      </c>
      <c r="C56" s="92">
        <f>SUM(C5:C55)</f>
        <v>0</v>
      </c>
      <c r="D56" s="93"/>
      <c r="E56" s="94"/>
      <c r="F56" s="95"/>
      <c r="G56" s="96"/>
      <c r="H56" s="97"/>
      <c r="I56" s="98"/>
      <c r="J56" s="99"/>
      <c r="K56" s="100"/>
      <c r="L56" s="101">
        <f>SUM(L5:L55)</f>
        <v>0</v>
      </c>
      <c r="M56" s="102"/>
      <c r="N56" s="103"/>
      <c r="O56" s="104"/>
      <c r="Q56" s="106"/>
      <c r="R56" s="102"/>
      <c r="S56" s="107"/>
      <c r="T56" s="108"/>
      <c r="U56" s="109"/>
      <c r="V56" s="110"/>
      <c r="W56" s="111"/>
      <c r="X56" s="112"/>
      <c r="Y56" s="113"/>
      <c r="Z56" s="114"/>
      <c r="AA56" s="115"/>
      <c r="AB56" s="116"/>
      <c r="AC56" s="116"/>
      <c r="AD56" s="116"/>
    </row>
    <row r="57" spans="2:28" ht="22.5" customHeight="1" thickTop="1">
      <c r="B57" s="117"/>
      <c r="F57" s="118"/>
      <c r="G57" s="119"/>
      <c r="H57" s="120"/>
      <c r="J57" s="32"/>
      <c r="L57" s="121"/>
      <c r="M57" s="49"/>
      <c r="N57" s="50"/>
      <c r="O57" s="51"/>
      <c r="Q57" s="52"/>
      <c r="R57" s="49"/>
      <c r="S57" s="53"/>
      <c r="T57" s="54"/>
      <c r="U57" s="55"/>
      <c r="AB57" s="17"/>
    </row>
  </sheetData>
  <sheetProtection sheet="1" objects="1" scenarios="1"/>
  <mergeCells count="2">
    <mergeCell ref="A1:L1"/>
    <mergeCell ref="A2:L2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5F5F5"/>
  </sheetPr>
  <dimension ref="A1:C125"/>
  <sheetViews>
    <sheetView zoomScalePageLayoutView="0" workbookViewId="0" topLeftCell="A1">
      <pane ySplit="3" topLeftCell="A4" activePane="bottomLeft" state="frozen"/>
      <selection pane="topLeft" activeCell="A9" sqref="A9"/>
      <selection pane="bottomLeft" activeCell="A1" sqref="A1:C1"/>
    </sheetView>
  </sheetViews>
  <sheetFormatPr defaultColWidth="9.140625" defaultRowHeight="15"/>
  <cols>
    <col min="1" max="1" width="88.421875" style="124" customWidth="1"/>
    <col min="2" max="2" width="13.8515625" style="135" customWidth="1"/>
    <col min="3" max="3" width="10.8515625" style="136" customWidth="1"/>
    <col min="4" max="16384" width="9.00390625" style="124" customWidth="1"/>
  </cols>
  <sheetData>
    <row r="1" spans="1:3" ht="63" customHeight="1">
      <c r="A1" s="1303" t="s">
        <v>154</v>
      </c>
      <c r="B1" s="1303"/>
      <c r="C1" s="1303"/>
    </row>
    <row r="2" spans="1:3" s="125" customFormat="1" ht="18" customHeight="1">
      <c r="A2" s="1304" t="s">
        <v>10</v>
      </c>
      <c r="B2" s="1304"/>
      <c r="C2" s="1304"/>
    </row>
    <row r="3" spans="1:3" s="125" customFormat="1" ht="18" customHeight="1">
      <c r="A3" s="618"/>
      <c r="B3" s="1305">
        <f ca="1">NOW()</f>
        <v>44276.03434050926</v>
      </c>
      <c r="C3" s="1305"/>
    </row>
    <row r="4" spans="1:3" s="127" customFormat="1" ht="33" customHeight="1">
      <c r="A4" s="953" t="str">
        <f>'03月カード利用明細表'!A4</f>
        <v>〇〇カード１</v>
      </c>
      <c r="B4" s="952" t="str">
        <f>'03月カード利用明細表'!B4</f>
        <v>引落口座：〇〇銀行</v>
      </c>
      <c r="C4" s="950"/>
    </row>
    <row r="5" spans="1:3" s="127" customFormat="1" ht="18" customHeight="1">
      <c r="A5" s="932" t="str">
        <f>'03月カード利用明細表'!A5</f>
        <v>前々月１６日～前月１５日までの使用分 　　今月10日支払</v>
      </c>
      <c r="B5" s="951"/>
      <c r="C5" s="951"/>
    </row>
    <row r="6" spans="1:3" s="131" customFormat="1" ht="21" customHeight="1">
      <c r="A6" s="128" t="s">
        <v>30</v>
      </c>
      <c r="B6" s="129" t="s">
        <v>31</v>
      </c>
      <c r="C6" s="130" t="s">
        <v>32</v>
      </c>
    </row>
    <row r="7" spans="1:3" ht="21" customHeight="1">
      <c r="A7" s="1025"/>
      <c r="B7" s="1026"/>
      <c r="C7" s="1027"/>
    </row>
    <row r="8" spans="1:3" ht="21" customHeight="1">
      <c r="A8" s="1028"/>
      <c r="B8" s="1029"/>
      <c r="C8" s="1030"/>
    </row>
    <row r="9" spans="1:3" ht="21" customHeight="1">
      <c r="A9" s="1028"/>
      <c r="B9" s="1029"/>
      <c r="C9" s="1030"/>
    </row>
    <row r="10" spans="1:3" ht="21" customHeight="1">
      <c r="A10" s="1028"/>
      <c r="B10" s="1029"/>
      <c r="C10" s="1031"/>
    </row>
    <row r="11" spans="1:3" ht="21" customHeight="1">
      <c r="A11" s="1028"/>
      <c r="B11" s="1029"/>
      <c r="C11" s="1031"/>
    </row>
    <row r="12" spans="1:3" ht="21" customHeight="1">
      <c r="A12" s="1028"/>
      <c r="B12" s="1029"/>
      <c r="C12" s="1031"/>
    </row>
    <row r="13" spans="1:3" ht="21" customHeight="1">
      <c r="A13" s="1032"/>
      <c r="B13" s="1033"/>
      <c r="C13" s="1034"/>
    </row>
    <row r="14" spans="1:3" ht="21" customHeight="1">
      <c r="A14" s="132" t="s">
        <v>155</v>
      </c>
      <c r="B14" s="133">
        <f>SUM(B7:B13)</f>
        <v>0</v>
      </c>
      <c r="C14" s="134"/>
    </row>
    <row r="15" ht="16.5" customHeight="1"/>
    <row r="16" spans="1:3" s="127" customFormat="1" ht="33" customHeight="1">
      <c r="A16" s="953" t="str">
        <f>'03月カード利用明細表'!A16</f>
        <v>〇〇カード２</v>
      </c>
      <c r="B16" s="952" t="str">
        <f>'03月カード利用明細表'!B16</f>
        <v>引落口座：〇〇銀行</v>
      </c>
      <c r="C16" s="950"/>
    </row>
    <row r="17" spans="1:3" s="127" customFormat="1" ht="18" customHeight="1">
      <c r="A17" s="932" t="str">
        <f>'03月カード利用明細表'!A17</f>
        <v>前々月１６日～前月１５日までの使用分 　　今月10日支払</v>
      </c>
      <c r="B17" s="951"/>
      <c r="C17" s="951"/>
    </row>
    <row r="18" spans="1:3" s="131" customFormat="1" ht="21" customHeight="1">
      <c r="A18" s="128" t="s">
        <v>30</v>
      </c>
      <c r="B18" s="129" t="s">
        <v>31</v>
      </c>
      <c r="C18" s="130" t="s">
        <v>32</v>
      </c>
    </row>
    <row r="19" spans="1:3" ht="21" customHeight="1">
      <c r="A19" s="1025"/>
      <c r="B19" s="1026"/>
      <c r="C19" s="1027"/>
    </row>
    <row r="20" spans="1:3" ht="21" customHeight="1">
      <c r="A20" s="1028"/>
      <c r="B20" s="1029"/>
      <c r="C20" s="1030"/>
    </row>
    <row r="21" spans="1:3" ht="21" customHeight="1">
      <c r="A21" s="1028"/>
      <c r="B21" s="1029"/>
      <c r="C21" s="1030"/>
    </row>
    <row r="22" spans="1:3" ht="21" customHeight="1">
      <c r="A22" s="1028"/>
      <c r="B22" s="1029"/>
      <c r="C22" s="1031"/>
    </row>
    <row r="23" spans="1:3" ht="21" customHeight="1">
      <c r="A23" s="1028"/>
      <c r="B23" s="1029"/>
      <c r="C23" s="1031"/>
    </row>
    <row r="24" spans="1:3" ht="21" customHeight="1">
      <c r="A24" s="1028"/>
      <c r="B24" s="1029"/>
      <c r="C24" s="1031"/>
    </row>
    <row r="25" spans="1:3" ht="21" customHeight="1">
      <c r="A25" s="1032"/>
      <c r="B25" s="1033"/>
      <c r="C25" s="1034"/>
    </row>
    <row r="26" spans="1:3" ht="21" customHeight="1">
      <c r="A26" s="132" t="s">
        <v>155</v>
      </c>
      <c r="B26" s="133">
        <f>SUM(B19:B25)</f>
        <v>0</v>
      </c>
      <c r="C26" s="134"/>
    </row>
    <row r="27" ht="16.5" customHeight="1"/>
    <row r="28" spans="1:3" s="127" customFormat="1" ht="33" customHeight="1">
      <c r="A28" s="953" t="str">
        <f>'03月カード利用明細表'!A28</f>
        <v>〇〇カード３</v>
      </c>
      <c r="B28" s="952" t="str">
        <f>'03月カード利用明細表'!B28</f>
        <v>引落口座：〇〇銀行</v>
      </c>
      <c r="C28" s="950"/>
    </row>
    <row r="29" spans="1:3" s="127" customFormat="1" ht="18" customHeight="1">
      <c r="A29" s="932" t="str">
        <f>'03月カード利用明細表'!A29</f>
        <v>前々月１６日～前月１５日までの使用分 　　今月10日支払</v>
      </c>
      <c r="B29" s="951"/>
      <c r="C29" s="951"/>
    </row>
    <row r="30" spans="1:3" s="131" customFormat="1" ht="21" customHeight="1">
      <c r="A30" s="128" t="s">
        <v>30</v>
      </c>
      <c r="B30" s="129" t="s">
        <v>31</v>
      </c>
      <c r="C30" s="130" t="s">
        <v>32</v>
      </c>
    </row>
    <row r="31" spans="1:3" ht="21" customHeight="1">
      <c r="A31" s="1025"/>
      <c r="B31" s="1026"/>
      <c r="C31" s="1027"/>
    </row>
    <row r="32" spans="1:3" ht="21" customHeight="1">
      <c r="A32" s="1028"/>
      <c r="B32" s="1029"/>
      <c r="C32" s="1030"/>
    </row>
    <row r="33" spans="1:3" ht="21" customHeight="1">
      <c r="A33" s="1028"/>
      <c r="B33" s="1029"/>
      <c r="C33" s="1030"/>
    </row>
    <row r="34" spans="1:3" ht="21" customHeight="1">
      <c r="A34" s="1028"/>
      <c r="B34" s="1029"/>
      <c r="C34" s="1031"/>
    </row>
    <row r="35" spans="1:3" ht="21" customHeight="1">
      <c r="A35" s="1028"/>
      <c r="B35" s="1029"/>
      <c r="C35" s="1031"/>
    </row>
    <row r="36" spans="1:3" ht="21" customHeight="1">
      <c r="A36" s="1028"/>
      <c r="B36" s="1029"/>
      <c r="C36" s="1031"/>
    </row>
    <row r="37" spans="1:3" ht="21" customHeight="1">
      <c r="A37" s="1032"/>
      <c r="B37" s="1033"/>
      <c r="C37" s="1034"/>
    </row>
    <row r="38" spans="1:3" ht="21" customHeight="1">
      <c r="A38" s="132" t="s">
        <v>155</v>
      </c>
      <c r="B38" s="133">
        <f>SUM(B31:B37)</f>
        <v>0</v>
      </c>
      <c r="C38" s="134"/>
    </row>
    <row r="39" ht="16.5" customHeight="1"/>
    <row r="40" spans="1:3" s="127" customFormat="1" ht="33" customHeight="1">
      <c r="A40" s="953" t="str">
        <f>'03月カード利用明細表'!A40</f>
        <v>〇〇カード４</v>
      </c>
      <c r="B40" s="952" t="str">
        <f>'03月カード利用明細表'!B40</f>
        <v>引落口座：〇〇銀行</v>
      </c>
      <c r="C40" s="950"/>
    </row>
    <row r="41" spans="1:3" s="127" customFormat="1" ht="18" customHeight="1">
      <c r="A41" s="932" t="str">
        <f>'03月カード利用明細表'!A41</f>
        <v>前々月１６日～前月１５日までの使用分 　　今月10日支払</v>
      </c>
      <c r="B41" s="951"/>
      <c r="C41" s="951"/>
    </row>
    <row r="42" spans="1:3" s="131" customFormat="1" ht="21" customHeight="1">
      <c r="A42" s="128" t="s">
        <v>30</v>
      </c>
      <c r="B42" s="129" t="s">
        <v>31</v>
      </c>
      <c r="C42" s="130" t="s">
        <v>32</v>
      </c>
    </row>
    <row r="43" spans="1:3" ht="21" customHeight="1">
      <c r="A43" s="1025"/>
      <c r="B43" s="1026"/>
      <c r="C43" s="1027"/>
    </row>
    <row r="44" spans="1:3" ht="21" customHeight="1">
      <c r="A44" s="1028"/>
      <c r="B44" s="1029"/>
      <c r="C44" s="1030"/>
    </row>
    <row r="45" spans="1:3" ht="21" customHeight="1">
      <c r="A45" s="1028"/>
      <c r="B45" s="1029"/>
      <c r="C45" s="1030"/>
    </row>
    <row r="46" spans="1:3" ht="21" customHeight="1">
      <c r="A46" s="1028"/>
      <c r="B46" s="1029"/>
      <c r="C46" s="1031"/>
    </row>
    <row r="47" spans="1:3" ht="21" customHeight="1">
      <c r="A47" s="1028"/>
      <c r="B47" s="1029"/>
      <c r="C47" s="1031"/>
    </row>
    <row r="48" spans="1:3" ht="21" customHeight="1">
      <c r="A48" s="1028"/>
      <c r="B48" s="1029"/>
      <c r="C48" s="1031"/>
    </row>
    <row r="49" spans="1:3" ht="21" customHeight="1">
      <c r="A49" s="1032"/>
      <c r="B49" s="1033"/>
      <c r="C49" s="1034"/>
    </row>
    <row r="50" spans="1:3" ht="21" customHeight="1">
      <c r="A50" s="132" t="s">
        <v>155</v>
      </c>
      <c r="B50" s="133">
        <f>SUM(B43:B49)</f>
        <v>0</v>
      </c>
      <c r="C50" s="134"/>
    </row>
    <row r="51" ht="16.5" customHeight="1"/>
    <row r="52" spans="1:3" s="127" customFormat="1" ht="33" customHeight="1">
      <c r="A52" s="953" t="str">
        <f>'03月カード利用明細表'!A52</f>
        <v>〇〇カード５</v>
      </c>
      <c r="B52" s="952" t="str">
        <f>'03月カード利用明細表'!B52</f>
        <v>引落口座：〇〇銀行</v>
      </c>
      <c r="C52" s="950"/>
    </row>
    <row r="53" spans="1:3" s="127" customFormat="1" ht="18" customHeight="1">
      <c r="A53" s="932" t="str">
        <f>'03月カード利用明細表'!A53</f>
        <v>前々月１６日～前月１５日までの使用分 　　今月10日支払</v>
      </c>
      <c r="B53" s="951"/>
      <c r="C53" s="951"/>
    </row>
    <row r="54" spans="1:3" s="131" customFormat="1" ht="21" customHeight="1">
      <c r="A54" s="128" t="s">
        <v>30</v>
      </c>
      <c r="B54" s="129" t="s">
        <v>31</v>
      </c>
      <c r="C54" s="130" t="s">
        <v>32</v>
      </c>
    </row>
    <row r="55" spans="1:3" ht="21" customHeight="1">
      <c r="A55" s="1025"/>
      <c r="B55" s="1026"/>
      <c r="C55" s="1027"/>
    </row>
    <row r="56" spans="1:3" ht="21" customHeight="1">
      <c r="A56" s="1028"/>
      <c r="B56" s="1029"/>
      <c r="C56" s="1030"/>
    </row>
    <row r="57" spans="1:3" ht="21" customHeight="1">
      <c r="A57" s="1028"/>
      <c r="B57" s="1029"/>
      <c r="C57" s="1030"/>
    </row>
    <row r="58" spans="1:3" ht="21" customHeight="1">
      <c r="A58" s="1028"/>
      <c r="B58" s="1029"/>
      <c r="C58" s="1031"/>
    </row>
    <row r="59" spans="1:3" ht="21" customHeight="1">
      <c r="A59" s="1028"/>
      <c r="B59" s="1029"/>
      <c r="C59" s="1031"/>
    </row>
    <row r="60" spans="1:3" ht="21" customHeight="1">
      <c r="A60" s="1028"/>
      <c r="B60" s="1029"/>
      <c r="C60" s="1031"/>
    </row>
    <row r="61" spans="1:3" ht="21" customHeight="1">
      <c r="A61" s="1032"/>
      <c r="B61" s="1033"/>
      <c r="C61" s="1034"/>
    </row>
    <row r="62" spans="1:3" ht="21" customHeight="1">
      <c r="A62" s="132" t="s">
        <v>155</v>
      </c>
      <c r="B62" s="133">
        <f>SUM(B55:B61)</f>
        <v>0</v>
      </c>
      <c r="C62" s="134"/>
    </row>
    <row r="63" ht="16.5" customHeight="1"/>
    <row r="64" spans="1:3" s="127" customFormat="1" ht="33" customHeight="1">
      <c r="A64" s="953" t="str">
        <f>'03月カード利用明細表'!A64</f>
        <v>〇〇カード６</v>
      </c>
      <c r="B64" s="952" t="str">
        <f>'03月カード利用明細表'!B64</f>
        <v>引落口座：〇〇銀行</v>
      </c>
      <c r="C64" s="950"/>
    </row>
    <row r="65" spans="1:3" s="127" customFormat="1" ht="18" customHeight="1">
      <c r="A65" s="932" t="str">
        <f>'03月カード利用明細表'!A65</f>
        <v>前々月１６日～前月１５日までの使用分 　　今月10日支払</v>
      </c>
      <c r="B65" s="951"/>
      <c r="C65" s="951"/>
    </row>
    <row r="66" spans="1:3" s="131" customFormat="1" ht="21" customHeight="1">
      <c r="A66" s="128" t="s">
        <v>30</v>
      </c>
      <c r="B66" s="129" t="s">
        <v>31</v>
      </c>
      <c r="C66" s="130" t="s">
        <v>32</v>
      </c>
    </row>
    <row r="67" spans="1:3" ht="21" customHeight="1">
      <c r="A67" s="1025"/>
      <c r="B67" s="1026"/>
      <c r="C67" s="1027"/>
    </row>
    <row r="68" spans="1:3" ht="21" customHeight="1">
      <c r="A68" s="1028"/>
      <c r="B68" s="1029"/>
      <c r="C68" s="1030"/>
    </row>
    <row r="69" spans="1:3" ht="21" customHeight="1">
      <c r="A69" s="1028"/>
      <c r="B69" s="1029"/>
      <c r="C69" s="1030"/>
    </row>
    <row r="70" spans="1:3" ht="21" customHeight="1">
      <c r="A70" s="1028"/>
      <c r="B70" s="1029"/>
      <c r="C70" s="1031"/>
    </row>
    <row r="71" spans="1:3" ht="21" customHeight="1">
      <c r="A71" s="1028"/>
      <c r="B71" s="1029"/>
      <c r="C71" s="1031"/>
    </row>
    <row r="72" spans="1:3" ht="21" customHeight="1">
      <c r="A72" s="1028"/>
      <c r="B72" s="1029"/>
      <c r="C72" s="1031"/>
    </row>
    <row r="73" spans="1:3" ht="21" customHeight="1">
      <c r="A73" s="1032"/>
      <c r="B73" s="1033"/>
      <c r="C73" s="1034"/>
    </row>
    <row r="74" spans="1:3" ht="21" customHeight="1">
      <c r="A74" s="132" t="s">
        <v>155</v>
      </c>
      <c r="B74" s="133">
        <f>SUM(B67:B73)</f>
        <v>0</v>
      </c>
      <c r="C74" s="134"/>
    </row>
    <row r="75" ht="16.5" customHeight="1"/>
    <row r="76" spans="1:3" s="127" customFormat="1" ht="33" customHeight="1">
      <c r="A76" s="953" t="str">
        <f>'03月カード利用明細表'!A76</f>
        <v>〇〇カード７</v>
      </c>
      <c r="B76" s="952" t="str">
        <f>'03月カード利用明細表'!B76</f>
        <v>引落口座：〇〇銀行</v>
      </c>
      <c r="C76" s="950"/>
    </row>
    <row r="77" spans="1:3" s="127" customFormat="1" ht="18" customHeight="1">
      <c r="A77" s="932" t="str">
        <f>'03月カード利用明細表'!A77</f>
        <v>前々月１６日～前月１５日までの使用分 　　今月10日支払</v>
      </c>
      <c r="B77" s="951"/>
      <c r="C77" s="951"/>
    </row>
    <row r="78" spans="1:3" s="131" customFormat="1" ht="21" customHeight="1">
      <c r="A78" s="128" t="s">
        <v>30</v>
      </c>
      <c r="B78" s="129" t="s">
        <v>31</v>
      </c>
      <c r="C78" s="130" t="s">
        <v>32</v>
      </c>
    </row>
    <row r="79" spans="1:3" ht="21" customHeight="1">
      <c r="A79" s="1025"/>
      <c r="B79" s="1026"/>
      <c r="C79" s="1027"/>
    </row>
    <row r="80" spans="1:3" ht="21" customHeight="1">
      <c r="A80" s="1028"/>
      <c r="B80" s="1029"/>
      <c r="C80" s="1030"/>
    </row>
    <row r="81" spans="1:3" ht="21" customHeight="1">
      <c r="A81" s="1028"/>
      <c r="B81" s="1029"/>
      <c r="C81" s="1030"/>
    </row>
    <row r="82" spans="1:3" ht="21" customHeight="1">
      <c r="A82" s="1028"/>
      <c r="B82" s="1029"/>
      <c r="C82" s="1031"/>
    </row>
    <row r="83" spans="1:3" ht="21" customHeight="1">
      <c r="A83" s="1028"/>
      <c r="B83" s="1029"/>
      <c r="C83" s="1031"/>
    </row>
    <row r="84" spans="1:3" ht="21" customHeight="1">
      <c r="A84" s="1028"/>
      <c r="B84" s="1029"/>
      <c r="C84" s="1031"/>
    </row>
    <row r="85" spans="1:3" ht="21" customHeight="1">
      <c r="A85" s="1032"/>
      <c r="B85" s="1033"/>
      <c r="C85" s="1034"/>
    </row>
    <row r="86" spans="1:3" ht="21" customHeight="1">
      <c r="A86" s="132" t="s">
        <v>155</v>
      </c>
      <c r="B86" s="133">
        <f>SUM(B79:B85)</f>
        <v>0</v>
      </c>
      <c r="C86" s="134"/>
    </row>
    <row r="87" ht="16.5" customHeight="1"/>
    <row r="88" spans="1:3" s="127" customFormat="1" ht="33" customHeight="1">
      <c r="A88" s="953" t="str">
        <f>'03月カード利用明細表'!A88</f>
        <v>〇〇カード８</v>
      </c>
      <c r="B88" s="952" t="str">
        <f>'03月カード利用明細表'!B88</f>
        <v>引落口座：〇〇銀行</v>
      </c>
      <c r="C88" s="950"/>
    </row>
    <row r="89" spans="1:3" s="127" customFormat="1" ht="18" customHeight="1">
      <c r="A89" s="932" t="str">
        <f>'03月カード利用明細表'!A89</f>
        <v>前々月１６日～前月１５日までの使用分 　　今月10日支払</v>
      </c>
      <c r="B89" s="951"/>
      <c r="C89" s="951"/>
    </row>
    <row r="90" spans="1:3" s="131" customFormat="1" ht="21" customHeight="1">
      <c r="A90" s="128" t="s">
        <v>30</v>
      </c>
      <c r="B90" s="129" t="s">
        <v>31</v>
      </c>
      <c r="C90" s="130" t="s">
        <v>32</v>
      </c>
    </row>
    <row r="91" spans="1:3" ht="21" customHeight="1">
      <c r="A91" s="1025"/>
      <c r="B91" s="1026"/>
      <c r="C91" s="1027"/>
    </row>
    <row r="92" spans="1:3" ht="21" customHeight="1">
      <c r="A92" s="1028"/>
      <c r="B92" s="1029"/>
      <c r="C92" s="1030"/>
    </row>
    <row r="93" spans="1:3" ht="21" customHeight="1">
      <c r="A93" s="1028"/>
      <c r="B93" s="1029"/>
      <c r="C93" s="1030"/>
    </row>
    <row r="94" spans="1:3" ht="21" customHeight="1">
      <c r="A94" s="1028"/>
      <c r="B94" s="1029"/>
      <c r="C94" s="1031"/>
    </row>
    <row r="95" spans="1:3" ht="21" customHeight="1">
      <c r="A95" s="1028"/>
      <c r="B95" s="1029"/>
      <c r="C95" s="1031"/>
    </row>
    <row r="96" spans="1:3" ht="21" customHeight="1">
      <c r="A96" s="1028"/>
      <c r="B96" s="1029"/>
      <c r="C96" s="1031"/>
    </row>
    <row r="97" spans="1:3" ht="21" customHeight="1">
      <c r="A97" s="1032"/>
      <c r="B97" s="1033"/>
      <c r="C97" s="1034"/>
    </row>
    <row r="98" spans="1:3" ht="21" customHeight="1">
      <c r="A98" s="132" t="s">
        <v>155</v>
      </c>
      <c r="B98" s="133">
        <f>SUM(B91:B97)</f>
        <v>0</v>
      </c>
      <c r="C98" s="134"/>
    </row>
    <row r="99" ht="16.5" customHeight="1"/>
    <row r="100" spans="1:3" s="127" customFormat="1" ht="33" customHeight="1">
      <c r="A100" s="953" t="str">
        <f>'03月カード利用明細表'!A100</f>
        <v>〇〇カード９</v>
      </c>
      <c r="B100" s="952" t="str">
        <f>'03月カード利用明細表'!B100</f>
        <v>引落口座：〇〇銀行</v>
      </c>
      <c r="C100" s="950"/>
    </row>
    <row r="101" spans="1:3" s="127" customFormat="1" ht="18" customHeight="1">
      <c r="A101" s="932" t="str">
        <f>'03月カード利用明細表'!A101</f>
        <v>前々月１６日～前月１５日までの使用分 　　今月10日支払</v>
      </c>
      <c r="B101" s="951"/>
      <c r="C101" s="951"/>
    </row>
    <row r="102" spans="1:3" s="131" customFormat="1" ht="21" customHeight="1">
      <c r="A102" s="128" t="s">
        <v>30</v>
      </c>
      <c r="B102" s="129" t="s">
        <v>31</v>
      </c>
      <c r="C102" s="130" t="s">
        <v>32</v>
      </c>
    </row>
    <row r="103" spans="1:3" ht="21" customHeight="1">
      <c r="A103" s="1025"/>
      <c r="B103" s="1026"/>
      <c r="C103" s="1027"/>
    </row>
    <row r="104" spans="1:3" ht="21" customHeight="1">
      <c r="A104" s="1028"/>
      <c r="B104" s="1029"/>
      <c r="C104" s="1030"/>
    </row>
    <row r="105" spans="1:3" ht="21" customHeight="1">
      <c r="A105" s="1028"/>
      <c r="B105" s="1029"/>
      <c r="C105" s="1030"/>
    </row>
    <row r="106" spans="1:3" ht="21" customHeight="1">
      <c r="A106" s="1028"/>
      <c r="B106" s="1029"/>
      <c r="C106" s="1031"/>
    </row>
    <row r="107" spans="1:3" ht="21" customHeight="1">
      <c r="A107" s="1028"/>
      <c r="B107" s="1029"/>
      <c r="C107" s="1031"/>
    </row>
    <row r="108" spans="1:3" ht="21" customHeight="1">
      <c r="A108" s="1028"/>
      <c r="B108" s="1029"/>
      <c r="C108" s="1031"/>
    </row>
    <row r="109" spans="1:3" ht="21" customHeight="1">
      <c r="A109" s="1032"/>
      <c r="B109" s="1033"/>
      <c r="C109" s="1034"/>
    </row>
    <row r="110" spans="1:3" ht="21" customHeight="1">
      <c r="A110" s="132" t="s">
        <v>155</v>
      </c>
      <c r="B110" s="133">
        <f>SUM(B103:B109)</f>
        <v>0</v>
      </c>
      <c r="C110" s="134"/>
    </row>
    <row r="111" ht="16.5" customHeight="1"/>
    <row r="112" spans="1:3" s="127" customFormat="1" ht="33" customHeight="1">
      <c r="A112" s="953" t="str">
        <f>'03月カード利用明細表'!A112</f>
        <v>〇〇カード１０</v>
      </c>
      <c r="B112" s="952" t="str">
        <f>'03月カード利用明細表'!B112</f>
        <v>引落口座：〇〇銀行</v>
      </c>
      <c r="C112" s="950"/>
    </row>
    <row r="113" spans="1:3" s="127" customFormat="1" ht="18" customHeight="1">
      <c r="A113" s="932" t="str">
        <f>'03月カード利用明細表'!A113</f>
        <v>前々月１６日～前月１５日までの使用分 　　今月10日支払</v>
      </c>
      <c r="B113" s="951"/>
      <c r="C113" s="951"/>
    </row>
    <row r="114" spans="1:3" s="131" customFormat="1" ht="21" customHeight="1">
      <c r="A114" s="128" t="s">
        <v>30</v>
      </c>
      <c r="B114" s="129" t="s">
        <v>31</v>
      </c>
      <c r="C114" s="130" t="s">
        <v>32</v>
      </c>
    </row>
    <row r="115" spans="1:3" ht="21" customHeight="1">
      <c r="A115" s="1025"/>
      <c r="B115" s="1026"/>
      <c r="C115" s="1027"/>
    </row>
    <row r="116" spans="1:3" ht="21" customHeight="1">
      <c r="A116" s="1028"/>
      <c r="B116" s="1029"/>
      <c r="C116" s="1030"/>
    </row>
    <row r="117" spans="1:3" ht="21" customHeight="1">
      <c r="A117" s="1028"/>
      <c r="B117" s="1029"/>
      <c r="C117" s="1030"/>
    </row>
    <row r="118" spans="1:3" ht="21" customHeight="1">
      <c r="A118" s="1028"/>
      <c r="B118" s="1029"/>
      <c r="C118" s="1031"/>
    </row>
    <row r="119" spans="1:3" ht="21" customHeight="1">
      <c r="A119" s="1028"/>
      <c r="B119" s="1029"/>
      <c r="C119" s="1031"/>
    </row>
    <row r="120" spans="1:3" ht="21" customHeight="1">
      <c r="A120" s="1028"/>
      <c r="B120" s="1029"/>
      <c r="C120" s="1031"/>
    </row>
    <row r="121" spans="1:3" ht="21" customHeight="1">
      <c r="A121" s="1032"/>
      <c r="B121" s="1033"/>
      <c r="C121" s="1034"/>
    </row>
    <row r="122" spans="1:3" ht="21" customHeight="1">
      <c r="A122" s="132" t="s">
        <v>155</v>
      </c>
      <c r="B122" s="133">
        <f>SUM(B115:B121)</f>
        <v>0</v>
      </c>
      <c r="C122" s="134"/>
    </row>
    <row r="123" ht="16.5" customHeight="1"/>
    <row r="124" ht="16.5" customHeight="1"/>
    <row r="125" spans="1:2" ht="27" customHeight="1">
      <c r="A125" s="137" t="s">
        <v>156</v>
      </c>
      <c r="B125" s="138">
        <f>B14+B26+B38+B50+B62+B74+B86+B98+B110+B122</f>
        <v>0</v>
      </c>
    </row>
  </sheetData>
  <sheetProtection sheet="1" objects="1" scenarios="1"/>
  <mergeCells count="3">
    <mergeCell ref="A1:C1"/>
    <mergeCell ref="A2:C2"/>
    <mergeCell ref="B3:C3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5F5F5"/>
  </sheetPr>
  <dimension ref="A1:Y38"/>
  <sheetViews>
    <sheetView zoomScalePageLayoutView="0" workbookViewId="0" topLeftCell="A1">
      <pane xSplit="2" ySplit="4" topLeftCell="D5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A1" sqref="A1:G1"/>
    </sheetView>
  </sheetViews>
  <sheetFormatPr defaultColWidth="9.140625" defaultRowHeight="15"/>
  <cols>
    <col min="1" max="1" width="6.57421875" style="163" customWidth="1"/>
    <col min="2" max="2" width="6.00390625" style="163" bestFit="1" customWidth="1"/>
    <col min="3" max="3" width="58.140625" style="11" customWidth="1"/>
    <col min="4" max="4" width="12.140625" style="17" customWidth="1"/>
    <col min="5" max="5" width="58.140625" style="10" customWidth="1"/>
    <col min="6" max="6" width="12.140625" style="11" bestFit="1" customWidth="1"/>
    <col min="7" max="7" width="16.140625" style="11" customWidth="1"/>
    <col min="8" max="8" width="13.7109375" style="14" customWidth="1"/>
    <col min="9" max="9" width="14.28125" style="15" bestFit="1" customWidth="1"/>
    <col min="10" max="10" width="10.8515625" style="16" bestFit="1" customWidth="1"/>
    <col min="11" max="11" width="9.00390625" style="11" customWidth="1"/>
    <col min="12" max="12" width="10.28125" style="17" bestFit="1" customWidth="1"/>
    <col min="13" max="13" width="14.421875" style="18" customWidth="1"/>
    <col min="14" max="14" width="10.57421875" style="19" bestFit="1" customWidth="1"/>
    <col min="15" max="15" width="9.140625" style="20" bestFit="1" customWidth="1"/>
    <col min="16" max="16" width="9.00390625" style="21" customWidth="1"/>
    <col min="17" max="17" width="16.421875" style="18" customWidth="1"/>
    <col min="18" max="18" width="11.421875" style="20" bestFit="1" customWidth="1"/>
    <col min="19" max="19" width="12.140625" style="22" customWidth="1"/>
    <col min="20" max="20" width="12.57421875" style="23" customWidth="1"/>
    <col min="21" max="21" width="10.421875" style="24" bestFit="1" customWidth="1"/>
    <col min="22" max="22" width="9.140625" style="25" bestFit="1" customWidth="1"/>
    <col min="23" max="23" width="5.140625" style="123" customWidth="1"/>
    <col min="24" max="24" width="10.00390625" style="17" customWidth="1"/>
    <col min="25" max="25" width="12.28125" style="17" customWidth="1"/>
    <col min="26" max="26" width="12.28125" style="11" customWidth="1"/>
    <col min="27" max="16384" width="9.00390625" style="11" customWidth="1"/>
  </cols>
  <sheetData>
    <row r="1" spans="1:23" ht="63" customHeight="1">
      <c r="A1" s="1306" t="s">
        <v>207</v>
      </c>
      <c r="B1" s="1306"/>
      <c r="C1" s="1306"/>
      <c r="D1" s="1306"/>
      <c r="E1" s="1306"/>
      <c r="F1" s="1306"/>
      <c r="G1" s="1306"/>
      <c r="W1" s="31"/>
    </row>
    <row r="2" spans="1:23" ht="19.5" thickBot="1">
      <c r="A2" s="9" t="s">
        <v>151</v>
      </c>
      <c r="B2" s="10"/>
      <c r="D2" s="11"/>
      <c r="E2" s="12" t="s">
        <v>6</v>
      </c>
      <c r="F2" s="13" t="s">
        <v>7</v>
      </c>
      <c r="G2" s="139">
        <f ca="1">NOW()</f>
        <v>44276.03434050926</v>
      </c>
      <c r="W2" s="17"/>
    </row>
    <row r="3" spans="1:23" ht="26.25" customHeight="1" thickBot="1">
      <c r="A3" s="1307" t="s">
        <v>35</v>
      </c>
      <c r="B3" s="1309" t="s">
        <v>36</v>
      </c>
      <c r="C3" s="140" t="s">
        <v>189</v>
      </c>
      <c r="D3" s="141" t="s">
        <v>190</v>
      </c>
      <c r="E3" s="1311" t="s">
        <v>191</v>
      </c>
      <c r="F3" s="1313" t="s">
        <v>173</v>
      </c>
      <c r="G3" s="1315" t="s">
        <v>38</v>
      </c>
      <c r="H3" s="49"/>
      <c r="I3" s="50"/>
      <c r="J3" s="51"/>
      <c r="L3" s="52"/>
      <c r="M3" s="49"/>
      <c r="N3" s="53"/>
      <c r="O3" s="54"/>
      <c r="P3" s="55"/>
      <c r="W3" s="17"/>
    </row>
    <row r="4" spans="1:23" ht="19.5" thickBot="1">
      <c r="A4" s="1308"/>
      <c r="B4" s="1310"/>
      <c r="C4" s="142" t="s">
        <v>39</v>
      </c>
      <c r="D4" s="184">
        <f>'10月現金収支表'!G37</f>
        <v>0</v>
      </c>
      <c r="E4" s="1312"/>
      <c r="F4" s="1314"/>
      <c r="G4" s="1316"/>
      <c r="H4" s="49"/>
      <c r="I4" s="50"/>
      <c r="J4" s="51"/>
      <c r="L4" s="52"/>
      <c r="M4" s="49"/>
      <c r="N4" s="53"/>
      <c r="O4" s="54"/>
      <c r="P4" s="55"/>
      <c r="W4" s="17"/>
    </row>
    <row r="5" spans="1:23" ht="18.75">
      <c r="A5" s="143">
        <v>44501</v>
      </c>
      <c r="B5" s="144" t="s">
        <v>103</v>
      </c>
      <c r="C5" s="747"/>
      <c r="D5" s="748"/>
      <c r="E5" s="1171"/>
      <c r="F5" s="1172"/>
      <c r="G5" s="145">
        <f>D5-F5</f>
        <v>0</v>
      </c>
      <c r="H5" s="49"/>
      <c r="I5" s="59"/>
      <c r="J5" s="51"/>
      <c r="L5" s="52"/>
      <c r="M5" s="49"/>
      <c r="N5" s="53"/>
      <c r="O5" s="54"/>
      <c r="P5" s="55"/>
      <c r="W5" s="17"/>
    </row>
    <row r="6" spans="1:23" ht="18.75">
      <c r="A6" s="143">
        <v>44502</v>
      </c>
      <c r="B6" s="144" t="s">
        <v>41</v>
      </c>
      <c r="C6" s="749"/>
      <c r="D6" s="750"/>
      <c r="E6" s="1173"/>
      <c r="F6" s="1174"/>
      <c r="G6" s="145">
        <f>D6-F6</f>
        <v>0</v>
      </c>
      <c r="H6" s="49"/>
      <c r="I6" s="50"/>
      <c r="J6" s="51"/>
      <c r="L6" s="52"/>
      <c r="M6" s="49"/>
      <c r="N6" s="53"/>
      <c r="O6" s="54"/>
      <c r="P6" s="55"/>
      <c r="W6" s="17"/>
    </row>
    <row r="7" spans="1:23" ht="18.75">
      <c r="A7" s="186">
        <v>44503</v>
      </c>
      <c r="B7" s="150" t="s">
        <v>42</v>
      </c>
      <c r="C7" s="751" t="s">
        <v>152</v>
      </c>
      <c r="D7" s="750"/>
      <c r="E7" s="1173"/>
      <c r="F7" s="1174"/>
      <c r="G7" s="145">
        <f aca="true" t="shared" si="0" ref="G7:G35">D7-F7</f>
        <v>0</v>
      </c>
      <c r="H7" s="49"/>
      <c r="I7" s="50"/>
      <c r="J7" s="51"/>
      <c r="L7" s="52"/>
      <c r="M7" s="49"/>
      <c r="N7" s="53"/>
      <c r="O7" s="54"/>
      <c r="P7" s="55"/>
      <c r="W7" s="17"/>
    </row>
    <row r="8" spans="1:23" ht="18.75">
      <c r="A8" s="143">
        <v>44504</v>
      </c>
      <c r="B8" s="144" t="s">
        <v>43</v>
      </c>
      <c r="C8" s="749"/>
      <c r="D8" s="750"/>
      <c r="E8" s="1173"/>
      <c r="F8" s="1174"/>
      <c r="G8" s="145">
        <f t="shared" si="0"/>
        <v>0</v>
      </c>
      <c r="H8" s="49"/>
      <c r="I8" s="50"/>
      <c r="J8" s="51"/>
      <c r="L8" s="52"/>
      <c r="M8" s="49"/>
      <c r="N8" s="53"/>
      <c r="O8" s="54"/>
      <c r="P8" s="55"/>
      <c r="W8" s="17"/>
    </row>
    <row r="9" spans="1:23" ht="18.75">
      <c r="A9" s="143">
        <v>44505</v>
      </c>
      <c r="B9" s="144" t="s">
        <v>44</v>
      </c>
      <c r="C9" s="749"/>
      <c r="D9" s="750"/>
      <c r="E9" s="1173"/>
      <c r="F9" s="1174"/>
      <c r="G9" s="145">
        <f t="shared" si="0"/>
        <v>0</v>
      </c>
      <c r="H9" s="49"/>
      <c r="I9" s="50"/>
      <c r="J9" s="51"/>
      <c r="L9" s="52"/>
      <c r="M9" s="49"/>
      <c r="N9" s="53"/>
      <c r="O9" s="54"/>
      <c r="P9" s="55"/>
      <c r="W9" s="17"/>
    </row>
    <row r="10" spans="1:23" ht="18.75">
      <c r="A10" s="143">
        <v>44506</v>
      </c>
      <c r="B10" s="144" t="s">
        <v>45</v>
      </c>
      <c r="C10" s="749"/>
      <c r="D10" s="750"/>
      <c r="E10" s="1173"/>
      <c r="F10" s="1174"/>
      <c r="G10" s="145">
        <f t="shared" si="0"/>
        <v>0</v>
      </c>
      <c r="H10" s="49"/>
      <c r="I10" s="50"/>
      <c r="J10" s="51"/>
      <c r="L10" s="52"/>
      <c r="M10" s="49"/>
      <c r="N10" s="53"/>
      <c r="O10" s="54"/>
      <c r="P10" s="55"/>
      <c r="W10" s="17"/>
    </row>
    <row r="11" spans="1:23" ht="18.75">
      <c r="A11" s="186">
        <v>44507</v>
      </c>
      <c r="B11" s="150" t="s">
        <v>46</v>
      </c>
      <c r="C11" s="751"/>
      <c r="D11" s="750"/>
      <c r="E11" s="1173"/>
      <c r="F11" s="1174"/>
      <c r="G11" s="145">
        <f t="shared" si="0"/>
        <v>0</v>
      </c>
      <c r="H11" s="49"/>
      <c r="I11" s="50"/>
      <c r="J11" s="51"/>
      <c r="L11" s="52"/>
      <c r="M11" s="49"/>
      <c r="N11" s="53"/>
      <c r="O11" s="54"/>
      <c r="P11" s="55"/>
      <c r="W11" s="17"/>
    </row>
    <row r="12" spans="1:23" ht="18.75">
      <c r="A12" s="143">
        <v>44508</v>
      </c>
      <c r="B12" s="144" t="s">
        <v>47</v>
      </c>
      <c r="C12" s="749"/>
      <c r="D12" s="750"/>
      <c r="E12" s="1173"/>
      <c r="F12" s="1174"/>
      <c r="G12" s="145">
        <f t="shared" si="0"/>
        <v>0</v>
      </c>
      <c r="H12" s="49"/>
      <c r="I12" s="50"/>
      <c r="J12" s="51"/>
      <c r="L12" s="52"/>
      <c r="M12" s="49"/>
      <c r="N12" s="53"/>
      <c r="O12" s="54"/>
      <c r="P12" s="55"/>
      <c r="W12" s="17"/>
    </row>
    <row r="13" spans="1:23" ht="18.75">
      <c r="A13" s="143">
        <v>44509</v>
      </c>
      <c r="B13" s="144" t="s">
        <v>41</v>
      </c>
      <c r="C13" s="749"/>
      <c r="D13" s="750"/>
      <c r="E13" s="1173"/>
      <c r="F13" s="1174"/>
      <c r="G13" s="145">
        <f t="shared" si="0"/>
        <v>0</v>
      </c>
      <c r="H13" s="49"/>
      <c r="I13" s="50"/>
      <c r="J13" s="51"/>
      <c r="L13" s="52"/>
      <c r="M13" s="49"/>
      <c r="N13" s="53"/>
      <c r="O13" s="54"/>
      <c r="P13" s="55"/>
      <c r="W13" s="17"/>
    </row>
    <row r="14" spans="1:23" ht="18.75">
      <c r="A14" s="143">
        <v>44510</v>
      </c>
      <c r="B14" s="144" t="s">
        <v>42</v>
      </c>
      <c r="C14" s="749"/>
      <c r="D14" s="750"/>
      <c r="E14" s="1173"/>
      <c r="F14" s="1174"/>
      <c r="G14" s="145">
        <f t="shared" si="0"/>
        <v>0</v>
      </c>
      <c r="H14" s="49"/>
      <c r="I14" s="50"/>
      <c r="J14" s="51"/>
      <c r="L14" s="52"/>
      <c r="M14" s="49"/>
      <c r="N14" s="53"/>
      <c r="O14" s="54"/>
      <c r="P14" s="55"/>
      <c r="W14" s="17"/>
    </row>
    <row r="15" spans="1:23" ht="18.75">
      <c r="A15" s="143">
        <v>44511</v>
      </c>
      <c r="B15" s="144" t="s">
        <v>43</v>
      </c>
      <c r="C15" s="749"/>
      <c r="D15" s="750"/>
      <c r="E15" s="1173"/>
      <c r="F15" s="1174"/>
      <c r="G15" s="145">
        <f t="shared" si="0"/>
        <v>0</v>
      </c>
      <c r="H15" s="49"/>
      <c r="I15" s="50"/>
      <c r="J15" s="51"/>
      <c r="L15" s="52"/>
      <c r="M15" s="49"/>
      <c r="N15" s="53"/>
      <c r="O15" s="54"/>
      <c r="P15" s="55"/>
      <c r="W15" s="17"/>
    </row>
    <row r="16" spans="1:23" ht="18.75">
      <c r="A16" s="143">
        <v>44512</v>
      </c>
      <c r="B16" s="144" t="s">
        <v>44</v>
      </c>
      <c r="C16" s="751"/>
      <c r="D16" s="750"/>
      <c r="E16" s="1173"/>
      <c r="F16" s="1174"/>
      <c r="G16" s="145">
        <f t="shared" si="0"/>
        <v>0</v>
      </c>
      <c r="H16" s="49"/>
      <c r="I16" s="50"/>
      <c r="J16" s="51"/>
      <c r="L16" s="52"/>
      <c r="M16" s="49"/>
      <c r="N16" s="53"/>
      <c r="O16" s="54"/>
      <c r="P16" s="55"/>
      <c r="W16" s="17"/>
    </row>
    <row r="17" spans="1:23" ht="18.75">
      <c r="A17" s="143">
        <v>44513</v>
      </c>
      <c r="B17" s="144" t="s">
        <v>45</v>
      </c>
      <c r="C17" s="749"/>
      <c r="D17" s="750"/>
      <c r="E17" s="1173"/>
      <c r="F17" s="1174"/>
      <c r="G17" s="145">
        <f t="shared" si="0"/>
        <v>0</v>
      </c>
      <c r="H17" s="49"/>
      <c r="I17" s="50"/>
      <c r="J17" s="51"/>
      <c r="L17" s="52"/>
      <c r="M17" s="49"/>
      <c r="N17" s="53"/>
      <c r="O17" s="54"/>
      <c r="P17" s="55"/>
      <c r="W17" s="17"/>
    </row>
    <row r="18" spans="1:23" ht="18.75">
      <c r="A18" s="186">
        <v>44514</v>
      </c>
      <c r="B18" s="150" t="s">
        <v>46</v>
      </c>
      <c r="C18" s="749"/>
      <c r="D18" s="750"/>
      <c r="E18" s="1173"/>
      <c r="F18" s="1174"/>
      <c r="G18" s="145">
        <f t="shared" si="0"/>
        <v>0</v>
      </c>
      <c r="H18" s="49"/>
      <c r="I18" s="50"/>
      <c r="J18" s="51"/>
      <c r="L18" s="52"/>
      <c r="M18" s="49"/>
      <c r="N18" s="53"/>
      <c r="O18" s="54"/>
      <c r="P18" s="55"/>
      <c r="W18" s="17"/>
    </row>
    <row r="19" spans="1:23" ht="18.75">
      <c r="A19" s="143">
        <v>44515</v>
      </c>
      <c r="B19" s="144" t="s">
        <v>47</v>
      </c>
      <c r="C19" s="749"/>
      <c r="D19" s="750"/>
      <c r="E19" s="1173"/>
      <c r="F19" s="1174"/>
      <c r="G19" s="145">
        <f t="shared" si="0"/>
        <v>0</v>
      </c>
      <c r="H19" s="49"/>
      <c r="I19" s="50"/>
      <c r="J19" s="51"/>
      <c r="L19" s="52"/>
      <c r="M19" s="49"/>
      <c r="N19" s="53"/>
      <c r="O19" s="54"/>
      <c r="P19" s="55"/>
      <c r="W19" s="17"/>
    </row>
    <row r="20" spans="1:23" ht="18.75">
      <c r="A20" s="143">
        <v>44516</v>
      </c>
      <c r="B20" s="144" t="s">
        <v>41</v>
      </c>
      <c r="C20" s="749"/>
      <c r="D20" s="750"/>
      <c r="E20" s="1173"/>
      <c r="F20" s="1174"/>
      <c r="G20" s="145">
        <f t="shared" si="0"/>
        <v>0</v>
      </c>
      <c r="H20" s="49"/>
      <c r="I20" s="50"/>
      <c r="J20" s="51"/>
      <c r="L20" s="52"/>
      <c r="M20" s="49"/>
      <c r="N20" s="53"/>
      <c r="O20" s="54"/>
      <c r="P20" s="55"/>
      <c r="W20" s="17"/>
    </row>
    <row r="21" spans="1:23" ht="18.75">
      <c r="A21" s="143">
        <v>44517</v>
      </c>
      <c r="B21" s="144" t="s">
        <v>42</v>
      </c>
      <c r="C21" s="749"/>
      <c r="D21" s="750"/>
      <c r="E21" s="1173"/>
      <c r="F21" s="1174"/>
      <c r="G21" s="145">
        <f t="shared" si="0"/>
        <v>0</v>
      </c>
      <c r="H21" s="49"/>
      <c r="I21" s="50"/>
      <c r="J21" s="51"/>
      <c r="L21" s="52"/>
      <c r="M21" s="49"/>
      <c r="N21" s="53"/>
      <c r="O21" s="54"/>
      <c r="P21" s="55"/>
      <c r="W21" s="17"/>
    </row>
    <row r="22" spans="1:23" ht="18.75">
      <c r="A22" s="143">
        <v>44518</v>
      </c>
      <c r="B22" s="144" t="s">
        <v>43</v>
      </c>
      <c r="C22" s="749"/>
      <c r="D22" s="750"/>
      <c r="E22" s="1173"/>
      <c r="F22" s="1174"/>
      <c r="G22" s="145">
        <f t="shared" si="0"/>
        <v>0</v>
      </c>
      <c r="H22" s="49"/>
      <c r="I22" s="50"/>
      <c r="J22" s="51"/>
      <c r="L22" s="52"/>
      <c r="M22" s="49"/>
      <c r="N22" s="53"/>
      <c r="O22" s="54"/>
      <c r="P22" s="55"/>
      <c r="W22" s="17"/>
    </row>
    <row r="23" spans="1:23" ht="18.75">
      <c r="A23" s="143">
        <v>44519</v>
      </c>
      <c r="B23" s="144" t="s">
        <v>44</v>
      </c>
      <c r="C23" s="749"/>
      <c r="D23" s="750"/>
      <c r="E23" s="1173"/>
      <c r="F23" s="1174"/>
      <c r="G23" s="145">
        <f t="shared" si="0"/>
        <v>0</v>
      </c>
      <c r="H23" s="49"/>
      <c r="I23" s="50"/>
      <c r="J23" s="51"/>
      <c r="L23" s="52"/>
      <c r="M23" s="49"/>
      <c r="N23" s="53"/>
      <c r="O23" s="54"/>
      <c r="P23" s="55"/>
      <c r="W23" s="17"/>
    </row>
    <row r="24" spans="1:23" ht="18.75">
      <c r="A24" s="143">
        <v>44520</v>
      </c>
      <c r="B24" s="144" t="s">
        <v>45</v>
      </c>
      <c r="C24" s="752"/>
      <c r="D24" s="750"/>
      <c r="E24" s="1173"/>
      <c r="F24" s="1174"/>
      <c r="G24" s="145">
        <f t="shared" si="0"/>
        <v>0</v>
      </c>
      <c r="H24" s="49"/>
      <c r="I24" s="50"/>
      <c r="J24" s="51"/>
      <c r="L24" s="52"/>
      <c r="M24" s="49"/>
      <c r="N24" s="53"/>
      <c r="O24" s="54"/>
      <c r="P24" s="55"/>
      <c r="W24" s="17"/>
    </row>
    <row r="25" spans="1:23" ht="18.75">
      <c r="A25" s="186">
        <v>44521</v>
      </c>
      <c r="B25" s="150" t="s">
        <v>46</v>
      </c>
      <c r="C25" s="749"/>
      <c r="D25" s="750"/>
      <c r="E25" s="1173"/>
      <c r="F25" s="1174"/>
      <c r="G25" s="145">
        <f t="shared" si="0"/>
        <v>0</v>
      </c>
      <c r="H25" s="49"/>
      <c r="I25" s="50"/>
      <c r="J25" s="51"/>
      <c r="L25" s="52"/>
      <c r="M25" s="49"/>
      <c r="N25" s="53"/>
      <c r="O25" s="54"/>
      <c r="P25" s="55"/>
      <c r="W25" s="17"/>
    </row>
    <row r="26" spans="1:23" ht="18.75">
      <c r="A26" s="143">
        <v>44522</v>
      </c>
      <c r="B26" s="144" t="s">
        <v>47</v>
      </c>
      <c r="C26" s="749"/>
      <c r="D26" s="750"/>
      <c r="E26" s="1173"/>
      <c r="F26" s="1174"/>
      <c r="G26" s="145">
        <f t="shared" si="0"/>
        <v>0</v>
      </c>
      <c r="H26" s="49"/>
      <c r="I26" s="50"/>
      <c r="J26" s="51"/>
      <c r="L26" s="52"/>
      <c r="M26" s="49"/>
      <c r="N26" s="53"/>
      <c r="O26" s="54"/>
      <c r="P26" s="55"/>
      <c r="W26" s="17"/>
    </row>
    <row r="27" spans="1:23" ht="18.75">
      <c r="A27" s="186">
        <v>44523</v>
      </c>
      <c r="B27" s="150" t="s">
        <v>41</v>
      </c>
      <c r="C27" s="749" t="s">
        <v>153</v>
      </c>
      <c r="D27" s="750"/>
      <c r="E27" s="1173"/>
      <c r="F27" s="1174"/>
      <c r="G27" s="145">
        <f t="shared" si="0"/>
        <v>0</v>
      </c>
      <c r="H27" s="49"/>
      <c r="I27" s="50"/>
      <c r="J27" s="51"/>
      <c r="L27" s="52"/>
      <c r="M27" s="49"/>
      <c r="N27" s="53"/>
      <c r="O27" s="54"/>
      <c r="P27" s="55"/>
      <c r="W27" s="17"/>
    </row>
    <row r="28" spans="1:23" ht="18.75">
      <c r="A28" s="143">
        <v>44524</v>
      </c>
      <c r="B28" s="144" t="s">
        <v>42</v>
      </c>
      <c r="C28" s="749"/>
      <c r="D28" s="750"/>
      <c r="E28" s="1173"/>
      <c r="F28" s="1174"/>
      <c r="G28" s="145">
        <f t="shared" si="0"/>
        <v>0</v>
      </c>
      <c r="H28" s="49"/>
      <c r="I28" s="50"/>
      <c r="J28" s="51"/>
      <c r="L28" s="52"/>
      <c r="M28" s="49"/>
      <c r="N28" s="53"/>
      <c r="O28" s="54"/>
      <c r="P28" s="55"/>
      <c r="W28" s="17"/>
    </row>
    <row r="29" spans="1:23" ht="18.75">
      <c r="A29" s="143">
        <v>44525</v>
      </c>
      <c r="B29" s="144" t="s">
        <v>43</v>
      </c>
      <c r="C29" s="749"/>
      <c r="D29" s="750"/>
      <c r="E29" s="1173"/>
      <c r="F29" s="1174"/>
      <c r="G29" s="145">
        <f t="shared" si="0"/>
        <v>0</v>
      </c>
      <c r="H29" s="49"/>
      <c r="I29" s="50"/>
      <c r="J29" s="51"/>
      <c r="L29" s="52"/>
      <c r="M29" s="49"/>
      <c r="N29" s="53"/>
      <c r="O29" s="54"/>
      <c r="P29" s="55"/>
      <c r="W29" s="17"/>
    </row>
    <row r="30" spans="1:23" ht="18.75">
      <c r="A30" s="143">
        <v>44526</v>
      </c>
      <c r="B30" s="144" t="s">
        <v>44</v>
      </c>
      <c r="C30" s="749"/>
      <c r="D30" s="750"/>
      <c r="E30" s="1173"/>
      <c r="F30" s="1174"/>
      <c r="G30" s="145">
        <f t="shared" si="0"/>
        <v>0</v>
      </c>
      <c r="H30" s="49"/>
      <c r="I30" s="50"/>
      <c r="J30" s="51"/>
      <c r="L30" s="52"/>
      <c r="M30" s="49"/>
      <c r="N30" s="53"/>
      <c r="O30" s="54"/>
      <c r="P30" s="55"/>
      <c r="W30" s="17"/>
    </row>
    <row r="31" spans="1:23" ht="18.75">
      <c r="A31" s="143">
        <v>44527</v>
      </c>
      <c r="B31" s="144" t="s">
        <v>45</v>
      </c>
      <c r="C31" s="749"/>
      <c r="D31" s="750"/>
      <c r="E31" s="1173"/>
      <c r="F31" s="1174"/>
      <c r="G31" s="145">
        <f t="shared" si="0"/>
        <v>0</v>
      </c>
      <c r="H31" s="49"/>
      <c r="I31" s="50"/>
      <c r="J31" s="51"/>
      <c r="L31" s="52"/>
      <c r="M31" s="49"/>
      <c r="N31" s="53"/>
      <c r="O31" s="54"/>
      <c r="P31" s="55"/>
      <c r="W31" s="17"/>
    </row>
    <row r="32" spans="1:23" ht="18.75">
      <c r="A32" s="186">
        <v>44528</v>
      </c>
      <c r="B32" s="150" t="s">
        <v>46</v>
      </c>
      <c r="C32" s="749"/>
      <c r="D32" s="750"/>
      <c r="E32" s="1173"/>
      <c r="F32" s="1174"/>
      <c r="G32" s="145">
        <f t="shared" si="0"/>
        <v>0</v>
      </c>
      <c r="H32" s="49"/>
      <c r="I32" s="50"/>
      <c r="J32" s="51"/>
      <c r="L32" s="52"/>
      <c r="M32" s="49"/>
      <c r="N32" s="53"/>
      <c r="O32" s="54"/>
      <c r="P32" s="55"/>
      <c r="W32" s="17"/>
    </row>
    <row r="33" spans="1:23" ht="18.75">
      <c r="A33" s="143">
        <v>44529</v>
      </c>
      <c r="B33" s="144" t="s">
        <v>47</v>
      </c>
      <c r="C33" s="749"/>
      <c r="D33" s="750"/>
      <c r="E33" s="1173"/>
      <c r="F33" s="1174"/>
      <c r="G33" s="145">
        <f t="shared" si="0"/>
        <v>0</v>
      </c>
      <c r="H33" s="49"/>
      <c r="I33" s="50"/>
      <c r="J33" s="51"/>
      <c r="L33" s="52"/>
      <c r="M33" s="49"/>
      <c r="N33" s="53"/>
      <c r="O33" s="54"/>
      <c r="P33" s="55"/>
      <c r="W33" s="17"/>
    </row>
    <row r="34" spans="1:23" ht="18.75">
      <c r="A34" s="143">
        <v>44530</v>
      </c>
      <c r="B34" s="144" t="s">
        <v>41</v>
      </c>
      <c r="C34" s="749"/>
      <c r="D34" s="750"/>
      <c r="E34" s="1173"/>
      <c r="F34" s="1174"/>
      <c r="G34" s="145">
        <f t="shared" si="0"/>
        <v>0</v>
      </c>
      <c r="H34" s="49"/>
      <c r="I34" s="50"/>
      <c r="J34" s="51"/>
      <c r="L34" s="52"/>
      <c r="M34" s="49"/>
      <c r="N34" s="53"/>
      <c r="O34" s="54"/>
      <c r="P34" s="55"/>
      <c r="W34" s="17"/>
    </row>
    <row r="35" spans="1:23" ht="19.5" thickBot="1">
      <c r="A35" s="682"/>
      <c r="B35" s="683"/>
      <c r="C35" s="753"/>
      <c r="D35" s="754"/>
      <c r="E35" s="1175"/>
      <c r="F35" s="1176"/>
      <c r="G35" s="154">
        <f t="shared" si="0"/>
        <v>0</v>
      </c>
      <c r="H35" s="49"/>
      <c r="I35" s="50"/>
      <c r="J35" s="51"/>
      <c r="L35" s="52"/>
      <c r="M35" s="49"/>
      <c r="N35" s="53"/>
      <c r="O35" s="54"/>
      <c r="P35" s="55"/>
      <c r="W35" s="17"/>
    </row>
    <row r="36" spans="1:23" ht="19.5" thickBot="1">
      <c r="A36" s="155"/>
      <c r="B36" s="156"/>
      <c r="C36" s="157" t="s">
        <v>174</v>
      </c>
      <c r="D36" s="158">
        <f>SUM(D5:D35)</f>
        <v>0</v>
      </c>
      <c r="E36" s="939" t="s">
        <v>175</v>
      </c>
      <c r="F36" s="283">
        <f>SUM(F5:F35)</f>
        <v>0</v>
      </c>
      <c r="G36" s="282">
        <f>SUM(G5:G35)</f>
        <v>0</v>
      </c>
      <c r="H36" s="49"/>
      <c r="I36" s="50"/>
      <c r="J36" s="51"/>
      <c r="L36" s="52"/>
      <c r="M36" s="49"/>
      <c r="N36" s="53"/>
      <c r="O36" s="54"/>
      <c r="P36" s="55"/>
      <c r="W36" s="17"/>
    </row>
    <row r="37" spans="1:25" s="105" customFormat="1" ht="39" customHeight="1" thickBot="1">
      <c r="A37" s="159"/>
      <c r="B37" s="160"/>
      <c r="C37" s="161" t="s">
        <v>176</v>
      </c>
      <c r="D37" s="162">
        <f>D4+D36</f>
        <v>0</v>
      </c>
      <c r="E37" s="284" t="s">
        <v>193</v>
      </c>
      <c r="F37" s="285">
        <f>F36</f>
        <v>0</v>
      </c>
      <c r="G37" s="287">
        <f>D37-F37</f>
        <v>0</v>
      </c>
      <c r="H37" s="102"/>
      <c r="I37" s="103"/>
      <c r="J37" s="104"/>
      <c r="L37" s="106"/>
      <c r="M37" s="102"/>
      <c r="N37" s="107"/>
      <c r="O37" s="108"/>
      <c r="P37" s="109"/>
      <c r="Q37" s="110"/>
      <c r="R37" s="111"/>
      <c r="S37" s="112"/>
      <c r="T37" s="113"/>
      <c r="U37" s="114"/>
      <c r="V37" s="115"/>
      <c r="W37" s="116"/>
      <c r="X37" s="116"/>
      <c r="Y37" s="116"/>
    </row>
    <row r="38" ht="19.5" thickBot="1">
      <c r="G38" s="286" t="s">
        <v>89</v>
      </c>
    </row>
  </sheetData>
  <sheetProtection sheet="1" objects="1" scenarios="1"/>
  <mergeCells count="6">
    <mergeCell ref="A1:G1"/>
    <mergeCell ref="A3:A4"/>
    <mergeCell ref="B3:B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BEBFF"/>
  </sheetPr>
  <dimension ref="A1:Z6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C17" sqref="C17"/>
    </sheetView>
  </sheetViews>
  <sheetFormatPr defaultColWidth="9.140625" defaultRowHeight="15"/>
  <cols>
    <col min="1" max="1" width="39.57421875" style="1" customWidth="1"/>
    <col min="2" max="2" width="15.57421875" style="2" customWidth="1"/>
    <col min="3" max="4" width="15.57421875" style="8" customWidth="1"/>
    <col min="5" max="5" width="15.57421875" style="4" customWidth="1"/>
    <col min="6" max="6" width="15.57421875" style="5" customWidth="1"/>
    <col min="7" max="7" width="16.140625" style="1" customWidth="1"/>
    <col min="8" max="8" width="18.421875" style="1" customWidth="1"/>
    <col min="9" max="16384" width="9.00390625" style="1" customWidth="1"/>
  </cols>
  <sheetData>
    <row r="1" spans="1:7" ht="38.25" customHeight="1">
      <c r="A1" s="1289" t="s">
        <v>165</v>
      </c>
      <c r="B1" s="1289"/>
      <c r="C1" s="1289"/>
      <c r="D1" s="1289"/>
      <c r="E1" s="1289"/>
      <c r="F1" s="1289"/>
      <c r="G1" s="1289"/>
    </row>
    <row r="2" spans="1:8" ht="21" customHeight="1">
      <c r="A2" s="1290" t="s">
        <v>2</v>
      </c>
      <c r="B2" s="1290"/>
      <c r="C2" s="1290"/>
      <c r="D2" s="1290"/>
      <c r="E2" s="1290"/>
      <c r="F2" s="1290"/>
      <c r="G2" s="1290"/>
      <c r="H2" s="3"/>
    </row>
    <row r="3" spans="1:8" ht="18" customHeight="1">
      <c r="A3" s="9" t="s">
        <v>161</v>
      </c>
      <c r="B3" s="617"/>
      <c r="C3" s="617"/>
      <c r="D3" s="617"/>
      <c r="E3" s="617"/>
      <c r="F3" s="13" t="s">
        <v>7</v>
      </c>
      <c r="G3" s="167">
        <f ca="1">NOW()</f>
        <v>44276.03434050926</v>
      </c>
      <c r="H3" s="3"/>
    </row>
    <row r="4" spans="1:8" ht="36.75" customHeight="1">
      <c r="A4" s="197" t="s">
        <v>186</v>
      </c>
      <c r="B4" s="189"/>
      <c r="C4" s="1"/>
      <c r="D4" s="189"/>
      <c r="E4" s="189"/>
      <c r="F4" s="189"/>
      <c r="H4" s="3"/>
    </row>
    <row r="5" spans="1:26" s="33" customFormat="1" ht="18" customHeight="1" thickBot="1">
      <c r="A5" s="9"/>
      <c r="B5" s="208"/>
      <c r="D5" s="13"/>
      <c r="G5" s="12" t="s">
        <v>6</v>
      </c>
      <c r="I5" s="14"/>
      <c r="J5" s="209"/>
      <c r="K5" s="210"/>
      <c r="M5" s="211"/>
      <c r="N5" s="18"/>
      <c r="O5" s="212"/>
      <c r="P5" s="20"/>
      <c r="Q5" s="21"/>
      <c r="R5" s="18"/>
      <c r="S5" s="20"/>
      <c r="T5" s="22"/>
      <c r="U5" s="23"/>
      <c r="V5" s="24"/>
      <c r="W5" s="25"/>
      <c r="X5" s="211"/>
      <c r="Y5" s="211"/>
      <c r="Z5" s="211"/>
    </row>
    <row r="6" spans="1:8" s="7" customFormat="1" ht="42" customHeight="1" thickBot="1">
      <c r="A6" s="1292" t="s">
        <v>187</v>
      </c>
      <c r="B6" s="1293"/>
      <c r="C6" s="26" t="s">
        <v>8</v>
      </c>
      <c r="D6" s="27" t="s">
        <v>183</v>
      </c>
      <c r="E6" s="28" t="s">
        <v>3</v>
      </c>
      <c r="F6" s="29" t="s">
        <v>9</v>
      </c>
      <c r="G6" s="30" t="s">
        <v>4</v>
      </c>
      <c r="H6" s="6"/>
    </row>
    <row r="7" spans="1:7" ht="33" customHeight="1">
      <c r="A7" s="928" t="str">
        <f>'11月統合家計簿'!A7</f>
        <v>○○銀行　１</v>
      </c>
      <c r="B7" s="1054"/>
      <c r="C7" s="348">
        <f>'11月統合家計簿'!G7</f>
        <v>0</v>
      </c>
      <c r="D7" s="168">
        <f>'12月銀行口座入出金表'!A7-'12月銀行口座入出金表'!C5</f>
        <v>0</v>
      </c>
      <c r="E7" s="164">
        <f>'12月銀行口座入出金表'!F5+'12月銀行口座入出金表'!F6+'12月銀行口座入出金表'!F7+'12月銀行口座入出金表'!F8+'12月銀行口座入出金表'!F9</f>
        <v>0</v>
      </c>
      <c r="F7" s="165">
        <f>'12月銀行口座入出金表'!I5+'12月銀行口座入出金表'!I6+'12月銀行口座入出金表'!I7+'12月銀行口座入出金表'!I8+'12月銀行口座入出金表'!I9</f>
        <v>0</v>
      </c>
      <c r="G7" s="166">
        <f aca="true" t="shared" si="0" ref="G7:G16">C7-D7+E7-F7</f>
        <v>0</v>
      </c>
    </row>
    <row r="8" spans="1:7" ht="33" customHeight="1">
      <c r="A8" s="929" t="str">
        <f>'11月統合家計簿'!A8</f>
        <v>○○銀行　２</v>
      </c>
      <c r="B8" s="1055"/>
      <c r="C8" s="349">
        <f>'11月統合家計簿'!G8</f>
        <v>0</v>
      </c>
      <c r="D8" s="168">
        <f>'12月銀行口座入出金表'!A12-'12月銀行口座入出金表'!C10</f>
        <v>0</v>
      </c>
      <c r="E8" s="173">
        <f>'12月銀行口座入出金表'!F10+'12月銀行口座入出金表'!F11+'12月銀行口座入出金表'!F12+'12月銀行口座入出金表'!F13+'12月銀行口座入出金表'!F14</f>
        <v>0</v>
      </c>
      <c r="F8" s="174">
        <f>'12月銀行口座入出金表'!I10+'12月銀行口座入出金表'!I11+'12月銀行口座入出金表'!I12+'12月銀行口座入出金表'!I13+'12月銀行口座入出金表'!I14</f>
        <v>0</v>
      </c>
      <c r="G8" s="171">
        <f t="shared" si="0"/>
        <v>0</v>
      </c>
    </row>
    <row r="9" spans="1:7" ht="33" customHeight="1">
      <c r="A9" s="929" t="str">
        <f>'11月統合家計簿'!A9</f>
        <v>○○銀行　３</v>
      </c>
      <c r="B9" s="1055"/>
      <c r="C9" s="349">
        <f>'11月統合家計簿'!G9</f>
        <v>0</v>
      </c>
      <c r="D9" s="168">
        <f>'12月銀行口座入出金表'!A17-'12月銀行口座入出金表'!C15</f>
        <v>0</v>
      </c>
      <c r="E9" s="173">
        <f>'12月銀行口座入出金表'!F15+'12月銀行口座入出金表'!F16+'12月銀行口座入出金表'!F17+'12月銀行口座入出金表'!F18+'12月銀行口座入出金表'!F19</f>
        <v>0</v>
      </c>
      <c r="F9" s="174">
        <f>'12月銀行口座入出金表'!I15+'12月銀行口座入出金表'!I16+'12月銀行口座入出金表'!I17+'12月銀行口座入出金表'!I18+'12月銀行口座入出金表'!I19</f>
        <v>0</v>
      </c>
      <c r="G9" s="171">
        <f t="shared" si="0"/>
        <v>0</v>
      </c>
    </row>
    <row r="10" spans="1:7" ht="33" customHeight="1">
      <c r="A10" s="929" t="str">
        <f>'11月統合家計簿'!A10</f>
        <v>○○銀行　４</v>
      </c>
      <c r="B10" s="1055"/>
      <c r="C10" s="349">
        <f>'11月統合家計簿'!G10</f>
        <v>0</v>
      </c>
      <c r="D10" s="168">
        <f>'12月銀行口座入出金表'!A22-'12月銀行口座入出金表'!C20</f>
        <v>0</v>
      </c>
      <c r="E10" s="173">
        <f>'12月銀行口座入出金表'!F20+'12月銀行口座入出金表'!F21+'12月銀行口座入出金表'!F22+'12月銀行口座入出金表'!F23+'12月銀行口座入出金表'!F24</f>
        <v>0</v>
      </c>
      <c r="F10" s="174">
        <f>'12月銀行口座入出金表'!I20+'12月銀行口座入出金表'!I21+'12月銀行口座入出金表'!I22+'12月銀行口座入出金表'!I23+'12月銀行口座入出金表'!I24</f>
        <v>0</v>
      </c>
      <c r="G10" s="171">
        <f t="shared" si="0"/>
        <v>0</v>
      </c>
    </row>
    <row r="11" spans="1:7" ht="33" customHeight="1">
      <c r="A11" s="929" t="str">
        <f>'11月統合家計簿'!A11</f>
        <v>○○銀行　５</v>
      </c>
      <c r="B11" s="1055"/>
      <c r="C11" s="349">
        <f>'11月統合家計簿'!G11</f>
        <v>0</v>
      </c>
      <c r="D11" s="168">
        <f>'12月銀行口座入出金表'!A27-'12月銀行口座入出金表'!C25</f>
        <v>0</v>
      </c>
      <c r="E11" s="175">
        <f>'12月銀行口座入出金表'!F25+'12月銀行口座入出金表'!F26+'12月銀行口座入出金表'!F27+'12月銀行口座入出金表'!F28+'12月銀行口座入出金表'!F29</f>
        <v>0</v>
      </c>
      <c r="F11" s="174">
        <f>'12月銀行口座入出金表'!I25+'12月銀行口座入出金表'!I26+'12月銀行口座入出金表'!I27+'12月銀行口座入出金表'!I28+'12月銀行口座入出金表'!I29</f>
        <v>0</v>
      </c>
      <c r="G11" s="171">
        <f t="shared" si="0"/>
        <v>0</v>
      </c>
    </row>
    <row r="12" spans="1:7" ht="33" customHeight="1">
      <c r="A12" s="929" t="str">
        <f>'11月統合家計簿'!A12</f>
        <v>○○銀行　６</v>
      </c>
      <c r="B12" s="1055"/>
      <c r="C12" s="349">
        <f>'11月統合家計簿'!G12</f>
        <v>0</v>
      </c>
      <c r="D12" s="168">
        <f>'12月銀行口座入出金表'!A32-'12月銀行口座入出金表'!C30</f>
        <v>0</v>
      </c>
      <c r="E12" s="175">
        <f>'12月銀行口座入出金表'!F30+'12月銀行口座入出金表'!F31+'12月銀行口座入出金表'!F32+'12月銀行口座入出金表'!F33+'12月銀行口座入出金表'!F34</f>
        <v>0</v>
      </c>
      <c r="F12" s="174">
        <f>'12月銀行口座入出金表'!I30+'12月銀行口座入出金表'!I31+'12月銀行口座入出金表'!I32+'12月銀行口座入出金表'!I33+'12月銀行口座入出金表'!I34</f>
        <v>0</v>
      </c>
      <c r="G12" s="171">
        <f t="shared" si="0"/>
        <v>0</v>
      </c>
    </row>
    <row r="13" spans="1:7" ht="33" customHeight="1">
      <c r="A13" s="929" t="str">
        <f>'11月統合家計簿'!A13</f>
        <v>○○銀行　７</v>
      </c>
      <c r="B13" s="1055"/>
      <c r="C13" s="349">
        <f>'11月統合家計簿'!G13</f>
        <v>0</v>
      </c>
      <c r="D13" s="168">
        <f>'12月銀行口座入出金表'!A37-'12月銀行口座入出金表'!C35</f>
        <v>0</v>
      </c>
      <c r="E13" s="175">
        <f>'12月銀行口座入出金表'!F35+'12月銀行口座入出金表'!F36+'12月銀行口座入出金表'!F37+'12月銀行口座入出金表'!F38+'12月銀行口座入出金表'!F39</f>
        <v>0</v>
      </c>
      <c r="F13" s="174">
        <f>'12月銀行口座入出金表'!I35+'12月銀行口座入出金表'!I36+'12月銀行口座入出金表'!I37+'12月銀行口座入出金表'!I38+'12月銀行口座入出金表'!I39</f>
        <v>0</v>
      </c>
      <c r="G13" s="171">
        <f t="shared" si="0"/>
        <v>0</v>
      </c>
    </row>
    <row r="14" spans="1:7" ht="33" customHeight="1">
      <c r="A14" s="929" t="str">
        <f>'11月統合家計簿'!A14</f>
        <v>○○銀行　８</v>
      </c>
      <c r="B14" s="1055"/>
      <c r="C14" s="349">
        <f>'11月統合家計簿'!G14</f>
        <v>0</v>
      </c>
      <c r="D14" s="168">
        <f>'12月銀行口座入出金表'!A42-'12月銀行口座入出金表'!C40</f>
        <v>0</v>
      </c>
      <c r="E14" s="175">
        <f>'12月銀行口座入出金表'!F40+'12月銀行口座入出金表'!F41+'12月銀行口座入出金表'!F42+'12月銀行口座入出金表'!F43+'12月銀行口座入出金表'!F44</f>
        <v>0</v>
      </c>
      <c r="F14" s="174">
        <f>'12月銀行口座入出金表'!I40+'12月銀行口座入出金表'!I41+'12月銀行口座入出金表'!I42+'12月銀行口座入出金表'!I43+'12月銀行口座入出金表'!I44</f>
        <v>0</v>
      </c>
      <c r="G14" s="171">
        <f t="shared" si="0"/>
        <v>0</v>
      </c>
    </row>
    <row r="15" spans="1:7" ht="33" customHeight="1">
      <c r="A15" s="929" t="str">
        <f>'11月統合家計簿'!A15</f>
        <v>○○銀行　９</v>
      </c>
      <c r="B15" s="1055"/>
      <c r="C15" s="349">
        <f>'11月統合家計簿'!G15</f>
        <v>0</v>
      </c>
      <c r="D15" s="168">
        <f>'12月銀行口座入出金表'!A47-'12月銀行口座入出金表'!C45</f>
        <v>0</v>
      </c>
      <c r="E15" s="175">
        <f>'12月銀行口座入出金表'!F45+'12月銀行口座入出金表'!F46+'12月銀行口座入出金表'!F47+'12月銀行口座入出金表'!F48+'12月銀行口座入出金表'!F49</f>
        <v>0</v>
      </c>
      <c r="F15" s="174">
        <f>'12月銀行口座入出金表'!I45+'12月銀行口座入出金表'!I46+'12月銀行口座入出金表'!I47+'12月銀行口座入出金表'!I48+'12月銀行口座入出金表'!I49</f>
        <v>0</v>
      </c>
      <c r="G15" s="171">
        <f t="shared" si="0"/>
        <v>0</v>
      </c>
    </row>
    <row r="16" spans="1:7" ht="33" customHeight="1" thickBot="1">
      <c r="A16" s="929" t="str">
        <f>'11月統合家計簿'!A16</f>
        <v>○○銀行　１０</v>
      </c>
      <c r="B16" s="1056"/>
      <c r="C16" s="350">
        <f>'11月統合家計簿'!G16</f>
        <v>0</v>
      </c>
      <c r="D16" s="170">
        <f>'12月銀行口座入出金表'!A52-'12月銀行口座入出金表'!C50</f>
        <v>0</v>
      </c>
      <c r="E16" s="176">
        <f>'12月銀行口座入出金表'!F50+'12月銀行口座入出金表'!F51+'12月銀行口座入出金表'!F52+'12月銀行口座入出金表'!F53+'12月銀行口座入出金表'!F54</f>
        <v>0</v>
      </c>
      <c r="F16" s="196">
        <f>'12月銀行口座入出金表'!I50+'12月銀行口座入出金表'!I51+'12月銀行口座入出金表'!I52+'12月銀行口座入出金表'!I53+'12月銀行口座入出金表'!I54</f>
        <v>0</v>
      </c>
      <c r="G16" s="172">
        <f t="shared" si="0"/>
        <v>0</v>
      </c>
    </row>
    <row r="17" spans="1:7" ht="36" customHeight="1" thickBot="1">
      <c r="A17" s="930" t="s">
        <v>64</v>
      </c>
      <c r="B17" s="1053"/>
      <c r="C17" s="177">
        <f>'11月現金収支表'!G37</f>
        <v>0</v>
      </c>
      <c r="D17" s="178"/>
      <c r="E17" s="179">
        <f>'12月現金収支表'!D36</f>
        <v>0</v>
      </c>
      <c r="F17" s="180">
        <f>'12月現金収支表'!F37</f>
        <v>0</v>
      </c>
      <c r="G17" s="195">
        <f>C17+E17-F17</f>
        <v>0</v>
      </c>
    </row>
    <row r="18" spans="1:7" ht="42" customHeight="1" thickBot="1">
      <c r="A18" s="931" t="s">
        <v>1</v>
      </c>
      <c r="B18" s="1053"/>
      <c r="C18" s="226">
        <f>SUM(C7:C17)</f>
        <v>0</v>
      </c>
      <c r="D18" s="230">
        <f>SUM(D7:D17)</f>
        <v>0</v>
      </c>
      <c r="E18" s="231">
        <f>SUM(E7:E17)</f>
        <v>0</v>
      </c>
      <c r="F18" s="232">
        <f>SUM(F7:F17)</f>
        <v>0</v>
      </c>
      <c r="G18" s="233">
        <f>C18-D18+E18-F18</f>
        <v>0</v>
      </c>
    </row>
    <row r="19" ht="36" customHeight="1"/>
    <row r="20" spans="1:8" ht="54" customHeight="1">
      <c r="A20" s="1291" t="s">
        <v>166</v>
      </c>
      <c r="B20" s="1291"/>
      <c r="C20" s="1291"/>
      <c r="D20" s="1291"/>
      <c r="E20" s="1291"/>
      <c r="F20" s="1291"/>
      <c r="G20" s="1291"/>
      <c r="H20" s="191"/>
    </row>
    <row r="21" spans="1:7" ht="42.75" customHeight="1" thickBot="1">
      <c r="A21" s="205" t="s">
        <v>70</v>
      </c>
      <c r="B21" s="203"/>
      <c r="C21" s="203"/>
      <c r="D21" s="214"/>
      <c r="E21" s="215"/>
      <c r="F21" s="216"/>
      <c r="G21" s="217"/>
    </row>
    <row r="22" spans="1:7" ht="42" customHeight="1" thickBot="1">
      <c r="A22" s="1286" t="s">
        <v>67</v>
      </c>
      <c r="B22" s="1287"/>
      <c r="C22" s="1287"/>
      <c r="D22" s="1288"/>
      <c r="E22" s="199" t="s">
        <v>66</v>
      </c>
      <c r="F22" s="199" t="s">
        <v>74</v>
      </c>
      <c r="G22" s="201" t="s">
        <v>167</v>
      </c>
    </row>
    <row r="23" spans="1:7" ht="21" customHeight="1" thickBot="1">
      <c r="A23" s="1298" t="s">
        <v>250</v>
      </c>
      <c r="B23" s="1299"/>
      <c r="C23" s="1299"/>
      <c r="D23" s="1299"/>
      <c r="E23" s="1299"/>
      <c r="F23" s="1300"/>
      <c r="G23" s="1270">
        <f>C18</f>
        <v>0</v>
      </c>
    </row>
    <row r="24" spans="1:7" ht="21" customHeight="1">
      <c r="A24" s="860" t="str">
        <f>'11月統合家計簿'!A24</f>
        <v>年内の入金予定項目明細を記してください</v>
      </c>
      <c r="B24" s="860"/>
      <c r="C24" s="860"/>
      <c r="D24" s="861"/>
      <c r="E24" s="862">
        <v>0</v>
      </c>
      <c r="F24" s="222">
        <f>E24*12</f>
        <v>0</v>
      </c>
      <c r="G24" s="224">
        <f aca="true" t="shared" si="1" ref="G24:G33">E24*1</f>
        <v>0</v>
      </c>
    </row>
    <row r="25" spans="1:7" ht="21" customHeight="1">
      <c r="A25" s="860" t="str">
        <f>'11月統合家計簿'!A25</f>
        <v>年内の入金予定項目明細を記してください</v>
      </c>
      <c r="B25" s="860"/>
      <c r="C25" s="860"/>
      <c r="D25" s="861"/>
      <c r="E25" s="862">
        <v>0</v>
      </c>
      <c r="F25" s="223">
        <f>E25*12</f>
        <v>0</v>
      </c>
      <c r="G25" s="225">
        <f t="shared" si="1"/>
        <v>0</v>
      </c>
    </row>
    <row r="26" spans="1:7" ht="21" customHeight="1">
      <c r="A26" s="860" t="str">
        <f>'11月統合家計簿'!A26</f>
        <v>年内の入金予定項目明細を記してください</v>
      </c>
      <c r="B26" s="860"/>
      <c r="C26" s="860"/>
      <c r="D26" s="861"/>
      <c r="E26" s="862">
        <v>0</v>
      </c>
      <c r="F26" s="223">
        <f aca="true" t="shared" si="2" ref="F26:F33">E26*12</f>
        <v>0</v>
      </c>
      <c r="G26" s="225">
        <f t="shared" si="1"/>
        <v>0</v>
      </c>
    </row>
    <row r="27" spans="1:7" ht="21" customHeight="1">
      <c r="A27" s="860" t="str">
        <f>'11月統合家計簿'!A27</f>
        <v>年内の入金予定項目明細を記してください</v>
      </c>
      <c r="B27" s="860"/>
      <c r="C27" s="860"/>
      <c r="D27" s="861"/>
      <c r="E27" s="862">
        <v>0</v>
      </c>
      <c r="F27" s="223">
        <f t="shared" si="2"/>
        <v>0</v>
      </c>
      <c r="G27" s="225">
        <f t="shared" si="1"/>
        <v>0</v>
      </c>
    </row>
    <row r="28" spans="1:7" ht="21" customHeight="1">
      <c r="A28" s="860" t="str">
        <f>'11月統合家計簿'!A28</f>
        <v>年内の入金予定項目明細を記してください</v>
      </c>
      <c r="B28" s="860"/>
      <c r="C28" s="860"/>
      <c r="D28" s="861"/>
      <c r="E28" s="862">
        <v>0</v>
      </c>
      <c r="F28" s="223">
        <f t="shared" si="2"/>
        <v>0</v>
      </c>
      <c r="G28" s="225">
        <f t="shared" si="1"/>
        <v>0</v>
      </c>
    </row>
    <row r="29" spans="1:7" ht="21" customHeight="1">
      <c r="A29" s="860" t="str">
        <f>'11月統合家計簿'!A29</f>
        <v>年内の入金予定項目明細を記してください</v>
      </c>
      <c r="B29" s="860"/>
      <c r="C29" s="860"/>
      <c r="D29" s="861"/>
      <c r="E29" s="862">
        <v>0</v>
      </c>
      <c r="F29" s="223">
        <f t="shared" si="2"/>
        <v>0</v>
      </c>
      <c r="G29" s="225">
        <f t="shared" si="1"/>
        <v>0</v>
      </c>
    </row>
    <row r="30" spans="1:7" ht="21" customHeight="1">
      <c r="A30" s="860" t="str">
        <f>'11月統合家計簿'!A30</f>
        <v>年内の入金予定項目明細を記してください</v>
      </c>
      <c r="B30" s="863"/>
      <c r="C30" s="863"/>
      <c r="D30" s="864"/>
      <c r="E30" s="862">
        <v>0</v>
      </c>
      <c r="F30" s="223">
        <f t="shared" si="2"/>
        <v>0</v>
      </c>
      <c r="G30" s="225">
        <f t="shared" si="1"/>
        <v>0</v>
      </c>
    </row>
    <row r="31" spans="1:7" ht="21" customHeight="1">
      <c r="A31" s="860" t="str">
        <f>'11月統合家計簿'!A31</f>
        <v>年内の入金予定項目明細を記してください</v>
      </c>
      <c r="B31" s="863"/>
      <c r="C31" s="863"/>
      <c r="D31" s="864"/>
      <c r="E31" s="862">
        <v>0</v>
      </c>
      <c r="F31" s="223">
        <f t="shared" si="2"/>
        <v>0</v>
      </c>
      <c r="G31" s="225">
        <f t="shared" si="1"/>
        <v>0</v>
      </c>
    </row>
    <row r="32" spans="1:7" ht="21" customHeight="1">
      <c r="A32" s="860" t="str">
        <f>'11月統合家計簿'!A32</f>
        <v>年内の入金予定項目明細を記してください</v>
      </c>
      <c r="B32" s="863"/>
      <c r="C32" s="863"/>
      <c r="D32" s="864"/>
      <c r="E32" s="862">
        <v>0</v>
      </c>
      <c r="F32" s="223">
        <f t="shared" si="2"/>
        <v>0</v>
      </c>
      <c r="G32" s="225">
        <f t="shared" si="1"/>
        <v>0</v>
      </c>
    </row>
    <row r="33" spans="1:7" ht="21" customHeight="1" thickBot="1">
      <c r="A33" s="860" t="str">
        <f>'11月統合家計簿'!A33</f>
        <v>年内の入金予定項目明細を記してください</v>
      </c>
      <c r="B33" s="865"/>
      <c r="C33" s="865"/>
      <c r="D33" s="866"/>
      <c r="E33" s="867">
        <v>0</v>
      </c>
      <c r="F33" s="223">
        <f t="shared" si="2"/>
        <v>0</v>
      </c>
      <c r="G33" s="293">
        <f t="shared" si="1"/>
        <v>0</v>
      </c>
    </row>
    <row r="34" spans="1:7" ht="42" customHeight="1" thickBot="1">
      <c r="A34" s="213"/>
      <c r="B34" s="198"/>
      <c r="C34" s="198"/>
      <c r="D34" s="202" t="s">
        <v>72</v>
      </c>
      <c r="E34" s="221">
        <f>SUM(E24:E33)</f>
        <v>0</v>
      </c>
      <c r="F34" s="221">
        <f>SUM(F24:F33)</f>
        <v>0</v>
      </c>
      <c r="G34" s="226">
        <f>SUM(G23:G33)</f>
        <v>0</v>
      </c>
    </row>
    <row r="35" spans="1:8" ht="18" customHeight="1">
      <c r="A35" s="189"/>
      <c r="B35" s="189"/>
      <c r="C35" s="189"/>
      <c r="D35" s="189"/>
      <c r="E35" s="189"/>
      <c r="F35" s="189"/>
      <c r="G35" s="189"/>
      <c r="H35" s="3"/>
    </row>
    <row r="36" spans="1:8" ht="42" customHeight="1" thickBot="1">
      <c r="A36" s="206" t="s">
        <v>71</v>
      </c>
      <c r="B36" s="204"/>
      <c r="C36" s="204"/>
      <c r="D36" s="204"/>
      <c r="E36" s="204"/>
      <c r="F36" s="204"/>
      <c r="G36" s="204"/>
      <c r="H36" s="191"/>
    </row>
    <row r="37" spans="1:8" ht="42" customHeight="1" thickBot="1">
      <c r="A37" s="1286" t="s">
        <v>68</v>
      </c>
      <c r="B37" s="1287"/>
      <c r="C37" s="1287"/>
      <c r="D37" s="1288"/>
      <c r="E37" s="199" t="s">
        <v>66</v>
      </c>
      <c r="F37" s="199" t="s">
        <v>74</v>
      </c>
      <c r="G37" s="201" t="s">
        <v>168</v>
      </c>
      <c r="H37" s="192"/>
    </row>
    <row r="38" spans="1:7" ht="21" customHeight="1">
      <c r="A38" s="863" t="str">
        <f>'11月統合家計簿'!A38</f>
        <v>年内の出金予定項目明細を記してください</v>
      </c>
      <c r="B38" s="868"/>
      <c r="C38" s="868"/>
      <c r="D38" s="869"/>
      <c r="E38" s="870">
        <v>0</v>
      </c>
      <c r="F38" s="222">
        <f>E38*12</f>
        <v>0</v>
      </c>
      <c r="G38" s="224">
        <f aca="true" t="shared" si="3" ref="G38:G57">E38*1</f>
        <v>0</v>
      </c>
    </row>
    <row r="39" spans="1:7" ht="21" customHeight="1">
      <c r="A39" s="863" t="str">
        <f>'11月統合家計簿'!A39</f>
        <v>年内の出金予定項目明細を記してください</v>
      </c>
      <c r="B39" s="860"/>
      <c r="C39" s="860"/>
      <c r="D39" s="861"/>
      <c r="E39" s="871">
        <v>0</v>
      </c>
      <c r="F39" s="223">
        <f aca="true" t="shared" si="4" ref="F39:F57">E39*12</f>
        <v>0</v>
      </c>
      <c r="G39" s="225">
        <f t="shared" si="3"/>
        <v>0</v>
      </c>
    </row>
    <row r="40" spans="1:7" ht="21" customHeight="1">
      <c r="A40" s="863" t="str">
        <f>'11月統合家計簿'!A40</f>
        <v>年内の出金予定項目明細を記してください</v>
      </c>
      <c r="B40" s="860"/>
      <c r="C40" s="860"/>
      <c r="D40" s="861"/>
      <c r="E40" s="871">
        <v>0</v>
      </c>
      <c r="F40" s="223">
        <f>E40*12</f>
        <v>0</v>
      </c>
      <c r="G40" s="225">
        <f t="shared" si="3"/>
        <v>0</v>
      </c>
    </row>
    <row r="41" spans="1:7" ht="21" customHeight="1">
      <c r="A41" s="863" t="str">
        <f>'11月統合家計簿'!A41</f>
        <v>年内の出金予定項目明細を記してください</v>
      </c>
      <c r="B41" s="860"/>
      <c r="C41" s="860"/>
      <c r="D41" s="861"/>
      <c r="E41" s="871">
        <v>0</v>
      </c>
      <c r="F41" s="223">
        <f t="shared" si="4"/>
        <v>0</v>
      </c>
      <c r="G41" s="225">
        <f t="shared" si="3"/>
        <v>0</v>
      </c>
    </row>
    <row r="42" spans="1:7" ht="21" customHeight="1">
      <c r="A42" s="863" t="str">
        <f>'11月統合家計簿'!A42</f>
        <v>年内の出金予定項目明細を記してください</v>
      </c>
      <c r="B42" s="863"/>
      <c r="C42" s="863"/>
      <c r="D42" s="864"/>
      <c r="E42" s="872">
        <v>0</v>
      </c>
      <c r="F42" s="223">
        <f t="shared" si="4"/>
        <v>0</v>
      </c>
      <c r="G42" s="225">
        <f t="shared" si="3"/>
        <v>0</v>
      </c>
    </row>
    <row r="43" spans="1:7" ht="21" customHeight="1">
      <c r="A43" s="863" t="str">
        <f>'11月統合家計簿'!A43</f>
        <v>年内の出金予定項目明細を記してください</v>
      </c>
      <c r="B43" s="863"/>
      <c r="C43" s="863"/>
      <c r="D43" s="864"/>
      <c r="E43" s="872">
        <v>0</v>
      </c>
      <c r="F43" s="223">
        <f>E43*12</f>
        <v>0</v>
      </c>
      <c r="G43" s="225">
        <f t="shared" si="3"/>
        <v>0</v>
      </c>
    </row>
    <row r="44" spans="1:7" ht="21" customHeight="1">
      <c r="A44" s="863" t="str">
        <f>'11月統合家計簿'!A44</f>
        <v>年内の出金予定項目明細を記してください</v>
      </c>
      <c r="B44" s="863"/>
      <c r="C44" s="863"/>
      <c r="D44" s="864"/>
      <c r="E44" s="873">
        <v>0</v>
      </c>
      <c r="F44" s="223">
        <f t="shared" si="4"/>
        <v>0</v>
      </c>
      <c r="G44" s="225">
        <f t="shared" si="3"/>
        <v>0</v>
      </c>
    </row>
    <row r="45" spans="1:7" ht="21" customHeight="1">
      <c r="A45" s="863" t="str">
        <f>'11月統合家計簿'!A45</f>
        <v>年内の出金予定項目明細を記してください</v>
      </c>
      <c r="B45" s="863"/>
      <c r="C45" s="863"/>
      <c r="D45" s="864"/>
      <c r="E45" s="873">
        <v>0</v>
      </c>
      <c r="F45" s="223">
        <f t="shared" si="4"/>
        <v>0</v>
      </c>
      <c r="G45" s="225">
        <f t="shared" si="3"/>
        <v>0</v>
      </c>
    </row>
    <row r="46" spans="1:7" ht="21" customHeight="1">
      <c r="A46" s="863" t="str">
        <f>'11月統合家計簿'!A46</f>
        <v>年内の出金予定項目明細を記してください</v>
      </c>
      <c r="B46" s="863"/>
      <c r="C46" s="863"/>
      <c r="D46" s="863"/>
      <c r="E46" s="874">
        <v>0</v>
      </c>
      <c r="F46" s="223">
        <f t="shared" si="4"/>
        <v>0</v>
      </c>
      <c r="G46" s="225">
        <f t="shared" si="3"/>
        <v>0</v>
      </c>
    </row>
    <row r="47" spans="1:7" ht="21" customHeight="1">
      <c r="A47" s="863" t="str">
        <f>'11月統合家計簿'!A47</f>
        <v>年内の出金予定項目明細を記してください</v>
      </c>
      <c r="B47" s="863"/>
      <c r="C47" s="863"/>
      <c r="D47" s="863"/>
      <c r="E47" s="875">
        <v>0</v>
      </c>
      <c r="F47" s="223">
        <f t="shared" si="4"/>
        <v>0</v>
      </c>
      <c r="G47" s="225">
        <f t="shared" si="3"/>
        <v>0</v>
      </c>
    </row>
    <row r="48" spans="1:7" ht="21" customHeight="1">
      <c r="A48" s="863" t="str">
        <f>'11月統合家計簿'!A48</f>
        <v>年内の出金予定項目明細を記してください</v>
      </c>
      <c r="B48" s="863"/>
      <c r="C48" s="863"/>
      <c r="D48" s="863"/>
      <c r="E48" s="875">
        <v>0</v>
      </c>
      <c r="F48" s="223">
        <f t="shared" si="4"/>
        <v>0</v>
      </c>
      <c r="G48" s="225">
        <f t="shared" si="3"/>
        <v>0</v>
      </c>
    </row>
    <row r="49" spans="1:7" ht="21" customHeight="1">
      <c r="A49" s="863" t="str">
        <f>'11月統合家計簿'!A49</f>
        <v>年内の出金予定項目明細を記してください</v>
      </c>
      <c r="B49" s="863"/>
      <c r="C49" s="863"/>
      <c r="D49" s="863"/>
      <c r="E49" s="874">
        <v>0</v>
      </c>
      <c r="F49" s="223">
        <f t="shared" si="4"/>
        <v>0</v>
      </c>
      <c r="G49" s="225">
        <f t="shared" si="3"/>
        <v>0</v>
      </c>
    </row>
    <row r="50" spans="1:7" ht="21" customHeight="1">
      <c r="A50" s="863" t="str">
        <f>'11月統合家計簿'!A50</f>
        <v>年内の出金予定項目明細を記してください</v>
      </c>
      <c r="B50" s="863"/>
      <c r="C50" s="863"/>
      <c r="D50" s="863"/>
      <c r="E50" s="875">
        <v>0</v>
      </c>
      <c r="F50" s="223">
        <f t="shared" si="4"/>
        <v>0</v>
      </c>
      <c r="G50" s="225">
        <f t="shared" si="3"/>
        <v>0</v>
      </c>
    </row>
    <row r="51" spans="1:7" ht="21" customHeight="1">
      <c r="A51" s="863" t="str">
        <f>'11月統合家計簿'!A51</f>
        <v>年内の出金予定項目明細を記してください</v>
      </c>
      <c r="B51" s="863"/>
      <c r="C51" s="863"/>
      <c r="D51" s="863"/>
      <c r="E51" s="875">
        <v>0</v>
      </c>
      <c r="F51" s="223">
        <f t="shared" si="4"/>
        <v>0</v>
      </c>
      <c r="G51" s="225">
        <f t="shared" si="3"/>
        <v>0</v>
      </c>
    </row>
    <row r="52" spans="1:7" ht="21" customHeight="1">
      <c r="A52" s="863" t="str">
        <f>'11月統合家計簿'!A52</f>
        <v>年内の出金予定項目明細を記してください</v>
      </c>
      <c r="B52" s="863"/>
      <c r="C52" s="863"/>
      <c r="D52" s="863"/>
      <c r="E52" s="875">
        <v>0</v>
      </c>
      <c r="F52" s="223">
        <f t="shared" si="4"/>
        <v>0</v>
      </c>
      <c r="G52" s="225">
        <f t="shared" si="3"/>
        <v>0</v>
      </c>
    </row>
    <row r="53" spans="1:7" ht="21" customHeight="1">
      <c r="A53" s="863" t="str">
        <f>'11月統合家計簿'!A53</f>
        <v>年内の出金予定項目明細を記してください</v>
      </c>
      <c r="B53" s="863"/>
      <c r="C53" s="863"/>
      <c r="D53" s="863"/>
      <c r="E53" s="875">
        <v>0</v>
      </c>
      <c r="F53" s="223">
        <f t="shared" si="4"/>
        <v>0</v>
      </c>
      <c r="G53" s="225">
        <f t="shared" si="3"/>
        <v>0</v>
      </c>
    </row>
    <row r="54" spans="1:7" ht="21" customHeight="1">
      <c r="A54" s="863" t="str">
        <f>'11月統合家計簿'!A54</f>
        <v>年内の出金予定項目明細を記してください</v>
      </c>
      <c r="B54" s="863"/>
      <c r="C54" s="863"/>
      <c r="D54" s="864"/>
      <c r="E54" s="874">
        <v>0</v>
      </c>
      <c r="F54" s="223">
        <f t="shared" si="4"/>
        <v>0</v>
      </c>
      <c r="G54" s="225">
        <f t="shared" si="3"/>
        <v>0</v>
      </c>
    </row>
    <row r="55" spans="1:7" ht="21" customHeight="1">
      <c r="A55" s="863" t="str">
        <f>'11月統合家計簿'!A55</f>
        <v>年内の出金予定項目明細を記してください</v>
      </c>
      <c r="B55" s="863"/>
      <c r="C55" s="863"/>
      <c r="D55" s="864"/>
      <c r="E55" s="875">
        <v>0</v>
      </c>
      <c r="F55" s="223">
        <f t="shared" si="4"/>
        <v>0</v>
      </c>
      <c r="G55" s="225">
        <f t="shared" si="3"/>
        <v>0</v>
      </c>
    </row>
    <row r="56" spans="1:7" ht="21" customHeight="1">
      <c r="A56" s="863" t="str">
        <f>'11月統合家計簿'!A56</f>
        <v>年内の出金予定項目明細を記してください</v>
      </c>
      <c r="B56" s="863"/>
      <c r="C56" s="863"/>
      <c r="D56" s="864"/>
      <c r="E56" s="874">
        <v>0</v>
      </c>
      <c r="F56" s="223">
        <f t="shared" si="4"/>
        <v>0</v>
      </c>
      <c r="G56" s="225">
        <f t="shared" si="3"/>
        <v>0</v>
      </c>
    </row>
    <row r="57" spans="1:7" ht="21" customHeight="1" thickBot="1">
      <c r="A57" s="863" t="str">
        <f>'11月統合家計簿'!A57</f>
        <v>年内の出金予定項目明細を記してください</v>
      </c>
      <c r="B57" s="876"/>
      <c r="C57" s="876"/>
      <c r="D57" s="877"/>
      <c r="E57" s="878">
        <v>0</v>
      </c>
      <c r="F57" s="227">
        <f t="shared" si="4"/>
        <v>0</v>
      </c>
      <c r="G57" s="293">
        <f t="shared" si="3"/>
        <v>0</v>
      </c>
    </row>
    <row r="58" spans="1:7" ht="42" customHeight="1" thickBot="1">
      <c r="A58" s="213"/>
      <c r="B58" s="198"/>
      <c r="C58" s="198"/>
      <c r="D58" s="202" t="s">
        <v>69</v>
      </c>
      <c r="E58" s="221">
        <f>SUM(E38:E57)</f>
        <v>0</v>
      </c>
      <c r="F58" s="221">
        <f>SUM(F38:F57)</f>
        <v>0</v>
      </c>
      <c r="G58" s="226">
        <f>SUM(G38:G57)</f>
        <v>0</v>
      </c>
    </row>
    <row r="59" spans="1:7" ht="39.75" customHeight="1">
      <c r="A59" s="193"/>
      <c r="B59" s="1"/>
      <c r="C59" s="1"/>
      <c r="D59" s="1"/>
      <c r="E59" s="1"/>
      <c r="F59" s="207" t="s">
        <v>75</v>
      </c>
      <c r="G59" s="229">
        <f>G34-G58</f>
        <v>0</v>
      </c>
    </row>
    <row r="60" spans="1:7" ht="18" customHeight="1">
      <c r="A60" s="194"/>
      <c r="B60" s="1"/>
      <c r="C60" s="1"/>
      <c r="D60" s="1"/>
      <c r="E60" s="200"/>
      <c r="F60" s="1"/>
      <c r="G60" s="219" t="s">
        <v>188</v>
      </c>
    </row>
    <row r="61" spans="1:7" ht="18" customHeight="1">
      <c r="A61" s="194"/>
      <c r="B61" s="1"/>
      <c r="C61" s="1"/>
      <c r="D61" s="1"/>
      <c r="E61" s="200"/>
      <c r="F61" s="219"/>
      <c r="G61" s="2"/>
    </row>
  </sheetData>
  <sheetProtection sheet="1" objects="1" scenarios="1"/>
  <mergeCells count="7">
    <mergeCell ref="A37:D37"/>
    <mergeCell ref="A1:G1"/>
    <mergeCell ref="A2:G2"/>
    <mergeCell ref="A20:G20"/>
    <mergeCell ref="A6:B6"/>
    <mergeCell ref="A23:F23"/>
    <mergeCell ref="A22:D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BEBFF"/>
  </sheetPr>
  <dimension ref="A1:AD57"/>
  <sheetViews>
    <sheetView zoomScalePageLayoutView="0" workbookViewId="0" topLeftCell="A1">
      <pane xSplit="1" ySplit="4" topLeftCell="B5" activePane="bottomRight" state="frozen"/>
      <selection pane="topLeft" activeCell="B55" sqref="B55"/>
      <selection pane="topRight" activeCell="B55" sqref="B55"/>
      <selection pane="bottomLeft" activeCell="B55" sqref="B55"/>
      <selection pane="bottomRight" activeCell="A1" sqref="A1:L1"/>
    </sheetView>
  </sheetViews>
  <sheetFormatPr defaultColWidth="9.140625" defaultRowHeight="15"/>
  <cols>
    <col min="1" max="1" width="15.57421875" style="11" customWidth="1"/>
    <col min="2" max="3" width="13.140625" style="11" customWidth="1"/>
    <col min="4" max="4" width="35.57421875" style="11" customWidth="1"/>
    <col min="5" max="5" width="9.57421875" style="11" customWidth="1"/>
    <col min="6" max="6" width="13.140625" style="11" customWidth="1"/>
    <col min="7" max="7" width="35.57421875" style="11" customWidth="1"/>
    <col min="8" max="8" width="9.57421875" style="10" customWidth="1"/>
    <col min="9" max="9" width="13.140625" style="11" customWidth="1"/>
    <col min="10" max="10" width="35.57421875" style="11" customWidth="1"/>
    <col min="11" max="11" width="9.57421875" style="11" customWidth="1"/>
    <col min="12" max="12" width="16.57421875" style="122" bestFit="1" customWidth="1"/>
    <col min="13" max="13" width="13.7109375" style="14" customWidth="1"/>
    <col min="14" max="14" width="14.28125" style="15" bestFit="1" customWidth="1"/>
    <col min="15" max="15" width="10.8515625" style="16" bestFit="1" customWidth="1"/>
    <col min="16" max="16" width="9.00390625" style="11" customWidth="1"/>
    <col min="17" max="17" width="10.28125" style="17" bestFit="1" customWidth="1"/>
    <col min="18" max="18" width="14.421875" style="18" customWidth="1"/>
    <col min="19" max="19" width="10.57421875" style="19" bestFit="1" customWidth="1"/>
    <col min="20" max="20" width="9.140625" style="20" bestFit="1" customWidth="1"/>
    <col min="21" max="21" width="9.00390625" style="21" customWidth="1"/>
    <col min="22" max="22" width="16.421875" style="18" customWidth="1"/>
    <col min="23" max="23" width="11.421875" style="20" bestFit="1" customWidth="1"/>
    <col min="24" max="24" width="12.140625" style="22" customWidth="1"/>
    <col min="25" max="25" width="12.57421875" style="23" customWidth="1"/>
    <col min="26" max="26" width="10.421875" style="24" bestFit="1" customWidth="1"/>
    <col min="27" max="27" width="9.140625" style="25" bestFit="1" customWidth="1"/>
    <col min="28" max="28" width="5.140625" style="123" customWidth="1"/>
    <col min="29" max="29" width="10.00390625" style="17" customWidth="1"/>
    <col min="30" max="30" width="12.28125" style="17" customWidth="1"/>
    <col min="31" max="31" width="12.28125" style="11" customWidth="1"/>
    <col min="32" max="16384" width="9.00390625" style="11" customWidth="1"/>
  </cols>
  <sheetData>
    <row r="1" spans="1:28" ht="63" customHeight="1">
      <c r="A1" s="1301" t="s">
        <v>248</v>
      </c>
      <c r="B1" s="1301"/>
      <c r="C1" s="1301"/>
      <c r="D1" s="1301"/>
      <c r="E1" s="1301"/>
      <c r="F1" s="1301"/>
      <c r="G1" s="1301"/>
      <c r="H1" s="1301"/>
      <c r="I1" s="1301"/>
      <c r="J1" s="1301"/>
      <c r="K1" s="1301"/>
      <c r="L1" s="1301"/>
      <c r="AB1" s="31"/>
    </row>
    <row r="2" spans="1:28" ht="21" customHeight="1">
      <c r="A2" s="1302" t="s">
        <v>10</v>
      </c>
      <c r="B2" s="1302"/>
      <c r="C2" s="1302"/>
      <c r="D2" s="1302"/>
      <c r="E2" s="1302"/>
      <c r="F2" s="1302"/>
      <c r="G2" s="1302"/>
      <c r="H2" s="1302"/>
      <c r="I2" s="1302"/>
      <c r="J2" s="1302"/>
      <c r="K2" s="1302"/>
      <c r="L2" s="1302"/>
      <c r="AB2" s="31"/>
    </row>
    <row r="3" spans="1:28" ht="21" customHeight="1" thickBot="1">
      <c r="A3" s="9" t="s">
        <v>161</v>
      </c>
      <c r="C3" s="32" t="s">
        <v>11</v>
      </c>
      <c r="D3" s="33"/>
      <c r="E3" s="33"/>
      <c r="F3" s="34"/>
      <c r="G3" s="33"/>
      <c r="H3" s="33"/>
      <c r="I3" s="35"/>
      <c r="J3" s="12" t="s">
        <v>6</v>
      </c>
      <c r="K3" s="13" t="s">
        <v>7</v>
      </c>
      <c r="L3" s="36">
        <f ca="1">NOW()</f>
        <v>44276.03434050926</v>
      </c>
      <c r="AB3" s="17"/>
    </row>
    <row r="4" spans="1:28" ht="52.5" customHeight="1" thickBot="1" thickTop="1">
      <c r="A4" s="37" t="s">
        <v>12</v>
      </c>
      <c r="B4" s="38" t="s">
        <v>13</v>
      </c>
      <c r="C4" s="39" t="s">
        <v>14</v>
      </c>
      <c r="D4" s="40" t="s">
        <v>15</v>
      </c>
      <c r="E4" s="41" t="s">
        <v>16</v>
      </c>
      <c r="F4" s="42" t="s">
        <v>17</v>
      </c>
      <c r="G4" s="43" t="s">
        <v>18</v>
      </c>
      <c r="H4" s="44" t="s">
        <v>19</v>
      </c>
      <c r="I4" s="45" t="s">
        <v>20</v>
      </c>
      <c r="J4" s="46" t="s">
        <v>21</v>
      </c>
      <c r="K4" s="47" t="s">
        <v>22</v>
      </c>
      <c r="L4" s="48" t="s">
        <v>23</v>
      </c>
      <c r="M4" s="49"/>
      <c r="N4" s="50"/>
      <c r="O4" s="51"/>
      <c r="Q4" s="52"/>
      <c r="R4" s="49"/>
      <c r="S4" s="53"/>
      <c r="T4" s="54"/>
      <c r="U4" s="55"/>
      <c r="AB4" s="17"/>
    </row>
    <row r="5" spans="1:28" ht="19.5" thickTop="1">
      <c r="A5" s="56" t="str">
        <f>'12月統合家計簿'!A7</f>
        <v>○○銀行　１</v>
      </c>
      <c r="B5" s="182">
        <f>'11月銀行口座入出金表'!L5</f>
        <v>0</v>
      </c>
      <c r="C5" s="57">
        <f>'12月カード利用明細表'!B14</f>
        <v>0</v>
      </c>
      <c r="D5" s="859" t="s">
        <v>50</v>
      </c>
      <c r="E5" s="825"/>
      <c r="F5" s="841"/>
      <c r="G5" s="856"/>
      <c r="H5" s="847"/>
      <c r="I5" s="857"/>
      <c r="J5" s="856"/>
      <c r="K5" s="858"/>
      <c r="L5" s="58">
        <f>B5-SUM(C5:C7)+SUM(F5:F9)-SUM(I5:I9)</f>
        <v>0</v>
      </c>
      <c r="M5" s="49"/>
      <c r="N5" s="59"/>
      <c r="O5" s="51"/>
      <c r="Q5" s="52"/>
      <c r="R5" s="49"/>
      <c r="S5" s="53"/>
      <c r="T5" s="54"/>
      <c r="U5" s="55"/>
      <c r="AB5" s="17"/>
    </row>
    <row r="6" spans="1:28" ht="18.75">
      <c r="A6" s="60" t="s">
        <v>24</v>
      </c>
      <c r="B6" s="61"/>
      <c r="C6" s="850"/>
      <c r="D6" s="824"/>
      <c r="E6" s="851"/>
      <c r="F6" s="826"/>
      <c r="G6" s="852"/>
      <c r="H6" s="828"/>
      <c r="I6" s="829"/>
      <c r="J6" s="827"/>
      <c r="K6" s="830"/>
      <c r="L6" s="62"/>
      <c r="M6" s="49"/>
      <c r="N6" s="50"/>
      <c r="O6" s="51"/>
      <c r="Q6" s="52"/>
      <c r="R6" s="49"/>
      <c r="S6" s="53"/>
      <c r="T6" s="54"/>
      <c r="U6" s="55"/>
      <c r="AB6" s="17"/>
    </row>
    <row r="7" spans="1:28" ht="18.75">
      <c r="A7" s="63">
        <f>SUM(C5:C7)</f>
        <v>0</v>
      </c>
      <c r="B7" s="61"/>
      <c r="C7" s="823"/>
      <c r="D7" s="824"/>
      <c r="E7" s="825"/>
      <c r="F7" s="826"/>
      <c r="G7" s="827"/>
      <c r="H7" s="828"/>
      <c r="I7" s="829"/>
      <c r="J7" s="827"/>
      <c r="K7" s="830"/>
      <c r="L7" s="62"/>
      <c r="M7" s="49"/>
      <c r="N7" s="50"/>
      <c r="O7" s="51"/>
      <c r="Q7" s="52"/>
      <c r="R7" s="49"/>
      <c r="S7" s="53"/>
      <c r="T7" s="54"/>
      <c r="U7" s="55"/>
      <c r="AB7" s="17"/>
    </row>
    <row r="8" spans="1:28" ht="18.75">
      <c r="A8" s="64" t="s">
        <v>25</v>
      </c>
      <c r="B8" s="61"/>
      <c r="C8" s="823"/>
      <c r="D8" s="846"/>
      <c r="E8" s="825"/>
      <c r="F8" s="826"/>
      <c r="G8" s="827"/>
      <c r="H8" s="828"/>
      <c r="I8" s="829"/>
      <c r="J8" s="827"/>
      <c r="K8" s="830"/>
      <c r="L8" s="62"/>
      <c r="M8" s="49"/>
      <c r="N8" s="50"/>
      <c r="O8" s="51"/>
      <c r="Q8" s="52"/>
      <c r="R8" s="49"/>
      <c r="S8" s="53"/>
      <c r="T8" s="54"/>
      <c r="U8" s="55"/>
      <c r="AB8" s="17"/>
    </row>
    <row r="9" spans="1:28" ht="19.5" thickBot="1">
      <c r="A9" s="65">
        <f>B5-SUM(C5:C9)</f>
        <v>0</v>
      </c>
      <c r="B9" s="66"/>
      <c r="C9" s="853"/>
      <c r="D9" s="854"/>
      <c r="E9" s="855"/>
      <c r="F9" s="834"/>
      <c r="G9" s="835"/>
      <c r="H9" s="836"/>
      <c r="I9" s="837"/>
      <c r="J9" s="835"/>
      <c r="K9" s="838"/>
      <c r="L9" s="67"/>
      <c r="M9" s="49"/>
      <c r="N9" s="50"/>
      <c r="O9" s="51"/>
      <c r="Q9" s="52"/>
      <c r="R9" s="49"/>
      <c r="S9" s="53"/>
      <c r="T9" s="54"/>
      <c r="U9" s="55"/>
      <c r="AB9" s="17"/>
    </row>
    <row r="10" spans="1:28" ht="18.75">
      <c r="A10" s="68" t="str">
        <f>'12月統合家計簿'!A8</f>
        <v>○○銀行　２</v>
      </c>
      <c r="B10" s="220">
        <f>'11月銀行口座入出金表'!L10</f>
        <v>0</v>
      </c>
      <c r="C10" s="69">
        <f>'12月カード利用明細表'!B26</f>
        <v>0</v>
      </c>
      <c r="D10" s="839" t="s">
        <v>51</v>
      </c>
      <c r="E10" s="840"/>
      <c r="F10" s="841"/>
      <c r="G10" s="842"/>
      <c r="H10" s="828"/>
      <c r="I10" s="843"/>
      <c r="J10" s="842"/>
      <c r="K10" s="844"/>
      <c r="L10" s="58">
        <f>B10-SUM(C10:C14)+SUM(F10:F14)-SUM(I10:I14)</f>
        <v>0</v>
      </c>
      <c r="M10" s="49"/>
      <c r="N10" s="50"/>
      <c r="O10" s="51"/>
      <c r="Q10" s="52"/>
      <c r="R10" s="49"/>
      <c r="S10" s="53"/>
      <c r="T10" s="54"/>
      <c r="U10" s="55"/>
      <c r="AB10" s="17"/>
    </row>
    <row r="11" spans="1:28" ht="18.75">
      <c r="A11" s="60" t="s">
        <v>24</v>
      </c>
      <c r="B11" s="61"/>
      <c r="C11" s="823"/>
      <c r="D11" s="824"/>
      <c r="E11" s="825"/>
      <c r="F11" s="826"/>
      <c r="G11" s="827"/>
      <c r="H11" s="828"/>
      <c r="I11" s="829"/>
      <c r="J11" s="827"/>
      <c r="K11" s="830"/>
      <c r="L11" s="62"/>
      <c r="M11" s="49"/>
      <c r="N11" s="50"/>
      <c r="O11" s="51"/>
      <c r="Q11" s="52"/>
      <c r="R11" s="49"/>
      <c r="S11" s="53"/>
      <c r="T11" s="54"/>
      <c r="U11" s="55"/>
      <c r="AB11" s="17"/>
    </row>
    <row r="12" spans="1:28" ht="18.75">
      <c r="A12" s="63">
        <f>SUM(C10:C14)</f>
        <v>0</v>
      </c>
      <c r="B12" s="61"/>
      <c r="C12" s="823"/>
      <c r="D12" s="824"/>
      <c r="E12" s="825"/>
      <c r="F12" s="826"/>
      <c r="G12" s="827"/>
      <c r="H12" s="828"/>
      <c r="I12" s="829"/>
      <c r="J12" s="827"/>
      <c r="K12" s="830"/>
      <c r="L12" s="62"/>
      <c r="M12" s="49"/>
      <c r="N12" s="50"/>
      <c r="O12" s="51"/>
      <c r="Q12" s="52"/>
      <c r="R12" s="49"/>
      <c r="S12" s="53"/>
      <c r="T12" s="54"/>
      <c r="U12" s="55"/>
      <c r="AB12" s="17"/>
    </row>
    <row r="13" spans="1:28" ht="18.75">
      <c r="A13" s="64" t="s">
        <v>25</v>
      </c>
      <c r="B13" s="61"/>
      <c r="C13" s="823"/>
      <c r="D13" s="846"/>
      <c r="E13" s="825"/>
      <c r="F13" s="826"/>
      <c r="G13" s="827"/>
      <c r="H13" s="828"/>
      <c r="I13" s="829"/>
      <c r="J13" s="827"/>
      <c r="K13" s="830"/>
      <c r="L13" s="62"/>
      <c r="M13" s="49"/>
      <c r="N13" s="50"/>
      <c r="O13" s="51"/>
      <c r="Q13" s="52"/>
      <c r="R13" s="49"/>
      <c r="S13" s="53"/>
      <c r="T13" s="54"/>
      <c r="U13" s="55"/>
      <c r="AB13" s="17"/>
    </row>
    <row r="14" spans="1:28" ht="19.5" thickBot="1">
      <c r="A14" s="65">
        <f>B10-SUM(C10:C14)</f>
        <v>0</v>
      </c>
      <c r="B14" s="66"/>
      <c r="C14" s="831"/>
      <c r="D14" s="849"/>
      <c r="E14" s="833"/>
      <c r="F14" s="834"/>
      <c r="G14" s="835"/>
      <c r="H14" s="836"/>
      <c r="I14" s="837"/>
      <c r="J14" s="835"/>
      <c r="K14" s="838"/>
      <c r="L14" s="67"/>
      <c r="M14" s="49"/>
      <c r="N14" s="50"/>
      <c r="O14" s="51"/>
      <c r="Q14" s="52"/>
      <c r="R14" s="49"/>
      <c r="S14" s="53"/>
      <c r="T14" s="54"/>
      <c r="U14" s="55"/>
      <c r="AB14" s="17"/>
    </row>
    <row r="15" spans="1:28" ht="18.75">
      <c r="A15" s="68" t="str">
        <f>'12月統合家計簿'!A9</f>
        <v>○○銀行　３</v>
      </c>
      <c r="B15" s="220">
        <f>'11月銀行口座入出金表'!L15</f>
        <v>0</v>
      </c>
      <c r="C15" s="69">
        <f>'12月カード利用明細表'!B38</f>
        <v>0</v>
      </c>
      <c r="D15" s="839" t="s">
        <v>52</v>
      </c>
      <c r="E15" s="840"/>
      <c r="F15" s="841"/>
      <c r="G15" s="842"/>
      <c r="H15" s="828"/>
      <c r="I15" s="843"/>
      <c r="J15" s="842"/>
      <c r="K15" s="844"/>
      <c r="L15" s="58">
        <f>B15-SUM(C15:C19)+SUM(F15:F19)-SUM(I15:I19)</f>
        <v>0</v>
      </c>
      <c r="M15" s="49"/>
      <c r="N15" s="50"/>
      <c r="O15" s="51"/>
      <c r="Q15" s="52"/>
      <c r="R15" s="49"/>
      <c r="S15" s="53"/>
      <c r="T15" s="54"/>
      <c r="U15" s="55"/>
      <c r="AB15" s="17"/>
    </row>
    <row r="16" spans="1:28" ht="18.75">
      <c r="A16" s="60" t="s">
        <v>24</v>
      </c>
      <c r="B16" s="61"/>
      <c r="C16" s="823"/>
      <c r="D16" s="824"/>
      <c r="E16" s="825"/>
      <c r="F16" s="826"/>
      <c r="G16" s="827"/>
      <c r="H16" s="828"/>
      <c r="I16" s="829"/>
      <c r="J16" s="827"/>
      <c r="K16" s="830"/>
      <c r="L16" s="62"/>
      <c r="M16" s="49"/>
      <c r="N16" s="50"/>
      <c r="O16" s="51"/>
      <c r="Q16" s="52"/>
      <c r="R16" s="49"/>
      <c r="S16" s="53"/>
      <c r="T16" s="54"/>
      <c r="U16" s="55"/>
      <c r="AB16" s="17"/>
    </row>
    <row r="17" spans="1:27" s="17" customFormat="1" ht="18.75">
      <c r="A17" s="63">
        <f>SUM(C15:C19)</f>
        <v>0</v>
      </c>
      <c r="B17" s="61"/>
      <c r="C17" s="823"/>
      <c r="D17" s="846"/>
      <c r="E17" s="825"/>
      <c r="F17" s="826"/>
      <c r="G17" s="827"/>
      <c r="H17" s="828"/>
      <c r="I17" s="829"/>
      <c r="J17" s="827"/>
      <c r="K17" s="830"/>
      <c r="L17" s="62"/>
      <c r="M17" s="49"/>
      <c r="N17" s="50"/>
      <c r="O17" s="51"/>
      <c r="P17" s="11"/>
      <c r="Q17" s="52"/>
      <c r="R17" s="49"/>
      <c r="S17" s="53"/>
      <c r="T17" s="54"/>
      <c r="U17" s="55"/>
      <c r="V17" s="18"/>
      <c r="W17" s="20"/>
      <c r="X17" s="22"/>
      <c r="Y17" s="23"/>
      <c r="Z17" s="24"/>
      <c r="AA17" s="25"/>
    </row>
    <row r="18" spans="1:27" s="17" customFormat="1" ht="18.75">
      <c r="A18" s="64" t="s">
        <v>25</v>
      </c>
      <c r="B18" s="61"/>
      <c r="C18" s="823"/>
      <c r="D18" s="846"/>
      <c r="E18" s="825"/>
      <c r="F18" s="826"/>
      <c r="G18" s="827"/>
      <c r="H18" s="828"/>
      <c r="I18" s="829"/>
      <c r="J18" s="827"/>
      <c r="K18" s="830"/>
      <c r="L18" s="62"/>
      <c r="M18" s="49"/>
      <c r="N18" s="50"/>
      <c r="O18" s="51"/>
      <c r="P18" s="11"/>
      <c r="Q18" s="52"/>
      <c r="R18" s="49"/>
      <c r="S18" s="53"/>
      <c r="T18" s="54"/>
      <c r="U18" s="55"/>
      <c r="V18" s="18"/>
      <c r="W18" s="20"/>
      <c r="X18" s="22"/>
      <c r="Y18" s="23"/>
      <c r="Z18" s="24"/>
      <c r="AA18" s="25"/>
    </row>
    <row r="19" spans="1:27" s="17" customFormat="1" ht="19.5" thickBot="1">
      <c r="A19" s="65">
        <f>B15-SUM(C15:C19)</f>
        <v>0</v>
      </c>
      <c r="B19" s="66"/>
      <c r="C19" s="831"/>
      <c r="D19" s="846"/>
      <c r="E19" s="833"/>
      <c r="F19" s="834"/>
      <c r="G19" s="835"/>
      <c r="H19" s="836"/>
      <c r="I19" s="837"/>
      <c r="J19" s="835"/>
      <c r="K19" s="838"/>
      <c r="L19" s="67"/>
      <c r="M19" s="49"/>
      <c r="N19" s="50"/>
      <c r="O19" s="51"/>
      <c r="P19" s="11"/>
      <c r="Q19" s="52"/>
      <c r="R19" s="49"/>
      <c r="S19" s="53"/>
      <c r="T19" s="54"/>
      <c r="U19" s="55"/>
      <c r="V19" s="18"/>
      <c r="W19" s="20"/>
      <c r="X19" s="22"/>
      <c r="Y19" s="23"/>
      <c r="Z19" s="24"/>
      <c r="AA19" s="25"/>
    </row>
    <row r="20" spans="1:27" s="17" customFormat="1" ht="18.75">
      <c r="A20" s="68" t="str">
        <f>'12月統合家計簿'!A10</f>
        <v>○○銀行　４</v>
      </c>
      <c r="B20" s="220">
        <f>'11月銀行口座入出金表'!L20</f>
        <v>0</v>
      </c>
      <c r="C20" s="69">
        <f>'12月カード利用明細表'!B50</f>
        <v>0</v>
      </c>
      <c r="D20" s="839" t="s">
        <v>53</v>
      </c>
      <c r="E20" s="840"/>
      <c r="F20" s="841"/>
      <c r="G20" s="842"/>
      <c r="H20" s="828"/>
      <c r="I20" s="843"/>
      <c r="J20" s="842"/>
      <c r="K20" s="844"/>
      <c r="L20" s="58">
        <f>B20-SUM(C20:C24)+SUM(F20:F24)-SUM(I20:I24)</f>
        <v>0</v>
      </c>
      <c r="M20" s="49"/>
      <c r="N20" s="50"/>
      <c r="O20" s="51"/>
      <c r="P20" s="11"/>
      <c r="Q20" s="52"/>
      <c r="R20" s="49"/>
      <c r="S20" s="53"/>
      <c r="T20" s="54"/>
      <c r="U20" s="55"/>
      <c r="V20" s="18"/>
      <c r="W20" s="20"/>
      <c r="X20" s="22"/>
      <c r="Y20" s="23"/>
      <c r="Z20" s="24"/>
      <c r="AA20" s="25"/>
    </row>
    <row r="21" spans="1:27" s="17" customFormat="1" ht="18.75">
      <c r="A21" s="60" t="s">
        <v>24</v>
      </c>
      <c r="B21" s="61"/>
      <c r="C21" s="823"/>
      <c r="D21" s="824"/>
      <c r="E21" s="825"/>
      <c r="F21" s="826"/>
      <c r="G21" s="827"/>
      <c r="H21" s="828"/>
      <c r="I21" s="829"/>
      <c r="J21" s="827"/>
      <c r="K21" s="830"/>
      <c r="L21" s="62"/>
      <c r="M21" s="49"/>
      <c r="N21" s="50"/>
      <c r="O21" s="51"/>
      <c r="P21" s="11"/>
      <c r="Q21" s="52"/>
      <c r="R21" s="49"/>
      <c r="S21" s="53"/>
      <c r="T21" s="54"/>
      <c r="U21" s="55"/>
      <c r="V21" s="18"/>
      <c r="W21" s="20"/>
      <c r="X21" s="22"/>
      <c r="Y21" s="23"/>
      <c r="Z21" s="24"/>
      <c r="AA21" s="25"/>
    </row>
    <row r="22" spans="1:27" s="17" customFormat="1" ht="18.75">
      <c r="A22" s="63">
        <f>SUM(C20:C24)</f>
        <v>0</v>
      </c>
      <c r="B22" s="61"/>
      <c r="C22" s="823"/>
      <c r="D22" s="824"/>
      <c r="E22" s="825"/>
      <c r="F22" s="826"/>
      <c r="G22" s="827"/>
      <c r="H22" s="828"/>
      <c r="I22" s="829"/>
      <c r="J22" s="827"/>
      <c r="K22" s="830"/>
      <c r="L22" s="62"/>
      <c r="M22" s="49"/>
      <c r="N22" s="50"/>
      <c r="O22" s="51"/>
      <c r="P22" s="11"/>
      <c r="Q22" s="52"/>
      <c r="R22" s="49"/>
      <c r="S22" s="53"/>
      <c r="T22" s="54"/>
      <c r="U22" s="55"/>
      <c r="V22" s="18"/>
      <c r="W22" s="20"/>
      <c r="X22" s="22"/>
      <c r="Y22" s="23"/>
      <c r="Z22" s="24"/>
      <c r="AA22" s="25"/>
    </row>
    <row r="23" spans="1:27" s="17" customFormat="1" ht="18.75">
      <c r="A23" s="64" t="s">
        <v>25</v>
      </c>
      <c r="B23" s="61"/>
      <c r="C23" s="823"/>
      <c r="D23" s="824"/>
      <c r="E23" s="825"/>
      <c r="F23" s="826"/>
      <c r="G23" s="827"/>
      <c r="H23" s="828"/>
      <c r="I23" s="829"/>
      <c r="J23" s="827"/>
      <c r="K23" s="830"/>
      <c r="L23" s="62"/>
      <c r="M23" s="49"/>
      <c r="N23" s="50"/>
      <c r="O23" s="51"/>
      <c r="P23" s="11"/>
      <c r="Q23" s="52"/>
      <c r="R23" s="49"/>
      <c r="S23" s="53"/>
      <c r="T23" s="54"/>
      <c r="U23" s="55"/>
      <c r="V23" s="18"/>
      <c r="W23" s="20"/>
      <c r="X23" s="22"/>
      <c r="Y23" s="23"/>
      <c r="Z23" s="24"/>
      <c r="AA23" s="25"/>
    </row>
    <row r="24" spans="1:27" s="17" customFormat="1" ht="19.5" thickBot="1">
      <c r="A24" s="65">
        <f>B20-SUM(C20:C24)</f>
        <v>0</v>
      </c>
      <c r="B24" s="66"/>
      <c r="C24" s="831"/>
      <c r="D24" s="832"/>
      <c r="E24" s="833"/>
      <c r="F24" s="834"/>
      <c r="G24" s="835"/>
      <c r="H24" s="836"/>
      <c r="I24" s="837"/>
      <c r="J24" s="835"/>
      <c r="K24" s="838"/>
      <c r="L24" s="67"/>
      <c r="M24" s="49"/>
      <c r="N24" s="50"/>
      <c r="O24" s="51"/>
      <c r="P24" s="11"/>
      <c r="Q24" s="52"/>
      <c r="R24" s="49"/>
      <c r="S24" s="53"/>
      <c r="T24" s="54"/>
      <c r="U24" s="55"/>
      <c r="V24" s="18"/>
      <c r="W24" s="20"/>
      <c r="X24" s="22"/>
      <c r="Y24" s="23"/>
      <c r="Z24" s="24"/>
      <c r="AA24" s="25"/>
    </row>
    <row r="25" spans="1:27" s="17" customFormat="1" ht="18.75">
      <c r="A25" s="68" t="str">
        <f>'12月統合家計簿'!A11</f>
        <v>○○銀行　５</v>
      </c>
      <c r="B25" s="220">
        <f>'11月銀行口座入出金表'!L25</f>
        <v>0</v>
      </c>
      <c r="C25" s="69">
        <f>'12月カード利用明細表'!B62</f>
        <v>0</v>
      </c>
      <c r="D25" s="839" t="s">
        <v>54</v>
      </c>
      <c r="E25" s="840"/>
      <c r="F25" s="841"/>
      <c r="G25" s="842"/>
      <c r="H25" s="828"/>
      <c r="I25" s="843"/>
      <c r="J25" s="842"/>
      <c r="K25" s="844"/>
      <c r="L25" s="58">
        <f>B25-SUM(C25:C29)+SUM(F25:F29)-SUM(I25:I29)</f>
        <v>0</v>
      </c>
      <c r="M25" s="49"/>
      <c r="N25" s="50"/>
      <c r="O25" s="51"/>
      <c r="P25" s="11"/>
      <c r="Q25" s="52"/>
      <c r="R25" s="49"/>
      <c r="S25" s="53"/>
      <c r="T25" s="54"/>
      <c r="U25" s="55"/>
      <c r="V25" s="18"/>
      <c r="W25" s="20"/>
      <c r="X25" s="22"/>
      <c r="Y25" s="23"/>
      <c r="Z25" s="24"/>
      <c r="AA25" s="25"/>
    </row>
    <row r="26" spans="1:27" s="17" customFormat="1" ht="18.75">
      <c r="A26" s="60" t="s">
        <v>24</v>
      </c>
      <c r="B26" s="61"/>
      <c r="C26" s="823"/>
      <c r="D26" s="824"/>
      <c r="E26" s="825"/>
      <c r="F26" s="826"/>
      <c r="G26" s="827"/>
      <c r="H26" s="828"/>
      <c r="I26" s="829"/>
      <c r="J26" s="827"/>
      <c r="K26" s="830"/>
      <c r="L26" s="62"/>
      <c r="M26" s="49"/>
      <c r="N26" s="50"/>
      <c r="O26" s="51"/>
      <c r="P26" s="11"/>
      <c r="Q26" s="52"/>
      <c r="R26" s="49"/>
      <c r="S26" s="53"/>
      <c r="T26" s="54"/>
      <c r="U26" s="55"/>
      <c r="V26" s="18"/>
      <c r="W26" s="20"/>
      <c r="X26" s="22"/>
      <c r="Y26" s="23"/>
      <c r="Z26" s="24"/>
      <c r="AA26" s="25"/>
    </row>
    <row r="27" spans="1:27" s="17" customFormat="1" ht="18.75">
      <c r="A27" s="63">
        <f>SUM(C25:C29)</f>
        <v>0</v>
      </c>
      <c r="B27" s="61"/>
      <c r="C27" s="823"/>
      <c r="D27" s="824"/>
      <c r="E27" s="825"/>
      <c r="F27" s="826"/>
      <c r="G27" s="827"/>
      <c r="H27" s="828"/>
      <c r="I27" s="829"/>
      <c r="J27" s="827"/>
      <c r="K27" s="830"/>
      <c r="L27" s="62"/>
      <c r="M27" s="49"/>
      <c r="N27" s="50"/>
      <c r="O27" s="51"/>
      <c r="P27" s="11"/>
      <c r="Q27" s="52"/>
      <c r="R27" s="49"/>
      <c r="S27" s="53"/>
      <c r="T27" s="54"/>
      <c r="U27" s="55"/>
      <c r="V27" s="18"/>
      <c r="W27" s="20"/>
      <c r="X27" s="22"/>
      <c r="Y27" s="23"/>
      <c r="Z27" s="24"/>
      <c r="AA27" s="25"/>
    </row>
    <row r="28" spans="1:27" s="17" customFormat="1" ht="18.75">
      <c r="A28" s="64" t="s">
        <v>25</v>
      </c>
      <c r="B28" s="61"/>
      <c r="C28" s="823"/>
      <c r="D28" s="824"/>
      <c r="E28" s="825"/>
      <c r="F28" s="826"/>
      <c r="G28" s="827"/>
      <c r="H28" s="828"/>
      <c r="I28" s="829"/>
      <c r="J28" s="827"/>
      <c r="K28" s="830"/>
      <c r="L28" s="62"/>
      <c r="M28" s="49"/>
      <c r="N28" s="50"/>
      <c r="O28" s="51"/>
      <c r="P28" s="11"/>
      <c r="Q28" s="52"/>
      <c r="R28" s="49"/>
      <c r="S28" s="53"/>
      <c r="T28" s="54"/>
      <c r="U28" s="55"/>
      <c r="V28" s="18"/>
      <c r="W28" s="20"/>
      <c r="X28" s="22"/>
      <c r="Y28" s="23"/>
      <c r="Z28" s="24"/>
      <c r="AA28" s="25"/>
    </row>
    <row r="29" spans="1:27" s="17" customFormat="1" ht="19.5" thickBot="1">
      <c r="A29" s="65">
        <f>B25-SUM(C25:C29)</f>
        <v>0</v>
      </c>
      <c r="B29" s="66"/>
      <c r="C29" s="831"/>
      <c r="D29" s="832"/>
      <c r="E29" s="833"/>
      <c r="F29" s="834"/>
      <c r="G29" s="835"/>
      <c r="H29" s="836"/>
      <c r="I29" s="837"/>
      <c r="J29" s="835"/>
      <c r="K29" s="838"/>
      <c r="L29" s="67"/>
      <c r="M29" s="49"/>
      <c r="N29" s="50"/>
      <c r="O29" s="51"/>
      <c r="P29" s="11"/>
      <c r="Q29" s="52"/>
      <c r="R29" s="49"/>
      <c r="S29" s="53"/>
      <c r="T29" s="54"/>
      <c r="U29" s="55"/>
      <c r="V29" s="18"/>
      <c r="W29" s="20"/>
      <c r="X29" s="22"/>
      <c r="Y29" s="23"/>
      <c r="Z29" s="24"/>
      <c r="AA29" s="25"/>
    </row>
    <row r="30" spans="1:27" s="17" customFormat="1" ht="18.75">
      <c r="A30" s="68" t="str">
        <f>'12月統合家計簿'!A12</f>
        <v>○○銀行　６</v>
      </c>
      <c r="B30" s="220">
        <f>'11月銀行口座入出金表'!L30</f>
        <v>0</v>
      </c>
      <c r="C30" s="69">
        <f>'12月カード利用明細表'!B74</f>
        <v>0</v>
      </c>
      <c r="D30" s="839" t="s">
        <v>55</v>
      </c>
      <c r="E30" s="840"/>
      <c r="F30" s="841"/>
      <c r="G30" s="842"/>
      <c r="H30" s="847"/>
      <c r="I30" s="843"/>
      <c r="J30" s="842"/>
      <c r="K30" s="844"/>
      <c r="L30" s="58">
        <f>B30-SUM(C30:C34)+SUM(F30:F34)-SUM(I30:I34)</f>
        <v>0</v>
      </c>
      <c r="M30" s="49"/>
      <c r="N30" s="50"/>
      <c r="O30" s="51"/>
      <c r="P30" s="11"/>
      <c r="Q30" s="52"/>
      <c r="R30" s="49"/>
      <c r="S30" s="53"/>
      <c r="T30" s="54"/>
      <c r="U30" s="55"/>
      <c r="V30" s="18"/>
      <c r="W30" s="20"/>
      <c r="X30" s="22"/>
      <c r="Y30" s="23"/>
      <c r="Z30" s="24"/>
      <c r="AA30" s="25"/>
    </row>
    <row r="31" spans="1:27" s="17" customFormat="1" ht="18.75">
      <c r="A31" s="60" t="s">
        <v>24</v>
      </c>
      <c r="B31" s="61"/>
      <c r="C31" s="823"/>
      <c r="D31" s="848"/>
      <c r="E31" s="825"/>
      <c r="F31" s="826"/>
      <c r="G31" s="827"/>
      <c r="H31" s="828"/>
      <c r="I31" s="829"/>
      <c r="J31" s="827"/>
      <c r="K31" s="830"/>
      <c r="L31" s="62"/>
      <c r="M31" s="49"/>
      <c r="N31" s="50"/>
      <c r="O31" s="51"/>
      <c r="P31" s="11"/>
      <c r="Q31" s="52"/>
      <c r="R31" s="49"/>
      <c r="S31" s="53"/>
      <c r="T31" s="54"/>
      <c r="U31" s="55"/>
      <c r="V31" s="18"/>
      <c r="W31" s="20"/>
      <c r="X31" s="22"/>
      <c r="Y31" s="23"/>
      <c r="Z31" s="24"/>
      <c r="AA31" s="25"/>
    </row>
    <row r="32" spans="1:27" s="17" customFormat="1" ht="18.75">
      <c r="A32" s="63">
        <f>SUM(C30:C34)</f>
        <v>0</v>
      </c>
      <c r="B32" s="61"/>
      <c r="C32" s="823"/>
      <c r="D32" s="824"/>
      <c r="E32" s="825"/>
      <c r="F32" s="826"/>
      <c r="G32" s="827"/>
      <c r="H32" s="828"/>
      <c r="I32" s="829"/>
      <c r="J32" s="827"/>
      <c r="K32" s="830"/>
      <c r="L32" s="62"/>
      <c r="M32" s="49"/>
      <c r="N32" s="50"/>
      <c r="O32" s="51"/>
      <c r="P32" s="11"/>
      <c r="Q32" s="52"/>
      <c r="R32" s="49"/>
      <c r="S32" s="53"/>
      <c r="T32" s="54"/>
      <c r="U32" s="55"/>
      <c r="V32" s="18"/>
      <c r="W32" s="20"/>
      <c r="X32" s="22"/>
      <c r="Y32" s="23"/>
      <c r="Z32" s="24"/>
      <c r="AA32" s="25"/>
    </row>
    <row r="33" spans="1:27" s="17" customFormat="1" ht="18.75">
      <c r="A33" s="64" t="s">
        <v>25</v>
      </c>
      <c r="B33" s="61"/>
      <c r="C33" s="823"/>
      <c r="D33" s="846"/>
      <c r="E33" s="825"/>
      <c r="F33" s="826"/>
      <c r="G33" s="827"/>
      <c r="H33" s="828"/>
      <c r="I33" s="829"/>
      <c r="J33" s="827"/>
      <c r="K33" s="830"/>
      <c r="L33" s="62"/>
      <c r="M33" s="49"/>
      <c r="N33" s="50"/>
      <c r="O33" s="51"/>
      <c r="P33" s="11"/>
      <c r="Q33" s="52"/>
      <c r="R33" s="49"/>
      <c r="S33" s="53"/>
      <c r="T33" s="54"/>
      <c r="U33" s="55"/>
      <c r="V33" s="18"/>
      <c r="W33" s="20"/>
      <c r="X33" s="22"/>
      <c r="Y33" s="23"/>
      <c r="Z33" s="24"/>
      <c r="AA33" s="25"/>
    </row>
    <row r="34" spans="1:27" s="17" customFormat="1" ht="19.5" thickBot="1">
      <c r="A34" s="65">
        <f>B30-SUM(C30:C34)</f>
        <v>0</v>
      </c>
      <c r="B34" s="66"/>
      <c r="C34" s="831"/>
      <c r="D34" s="846"/>
      <c r="E34" s="833"/>
      <c r="F34" s="834"/>
      <c r="G34" s="835"/>
      <c r="H34" s="836"/>
      <c r="I34" s="837"/>
      <c r="J34" s="835"/>
      <c r="K34" s="838"/>
      <c r="L34" s="67"/>
      <c r="M34" s="49"/>
      <c r="N34" s="50"/>
      <c r="O34" s="51"/>
      <c r="P34" s="11"/>
      <c r="Q34" s="52"/>
      <c r="R34" s="49"/>
      <c r="S34" s="53"/>
      <c r="T34" s="54"/>
      <c r="U34" s="55"/>
      <c r="V34" s="18"/>
      <c r="W34" s="20"/>
      <c r="X34" s="22"/>
      <c r="Y34" s="23"/>
      <c r="Z34" s="24"/>
      <c r="AA34" s="25"/>
    </row>
    <row r="35" spans="1:27" s="17" customFormat="1" ht="18.75">
      <c r="A35" s="68" t="str">
        <f>'12月統合家計簿'!A13</f>
        <v>○○銀行　７</v>
      </c>
      <c r="B35" s="220">
        <f>'11月銀行口座入出金表'!L35</f>
        <v>0</v>
      </c>
      <c r="C35" s="69">
        <f>'12月カード利用明細表'!B86</f>
        <v>0</v>
      </c>
      <c r="D35" s="839" t="s">
        <v>56</v>
      </c>
      <c r="E35" s="840"/>
      <c r="F35" s="841"/>
      <c r="G35" s="842"/>
      <c r="H35" s="847"/>
      <c r="I35" s="843"/>
      <c r="J35" s="842"/>
      <c r="K35" s="844"/>
      <c r="L35" s="58">
        <f>B35-SUM(C35:C39)+SUM(F35:F39)-SUM(I35:I39)</f>
        <v>0</v>
      </c>
      <c r="M35" s="49"/>
      <c r="N35" s="50"/>
      <c r="O35" s="51"/>
      <c r="P35" s="11"/>
      <c r="Q35" s="52"/>
      <c r="R35" s="49"/>
      <c r="S35" s="53"/>
      <c r="T35" s="54"/>
      <c r="U35" s="55"/>
      <c r="V35" s="18"/>
      <c r="W35" s="20"/>
      <c r="X35" s="22"/>
      <c r="Y35" s="23"/>
      <c r="Z35" s="24"/>
      <c r="AA35" s="25"/>
    </row>
    <row r="36" spans="1:27" s="17" customFormat="1" ht="18.75">
      <c r="A36" s="60" t="s">
        <v>24</v>
      </c>
      <c r="B36" s="61"/>
      <c r="C36" s="823"/>
      <c r="D36" s="845"/>
      <c r="E36" s="825"/>
      <c r="F36" s="826"/>
      <c r="G36" s="827"/>
      <c r="H36" s="828"/>
      <c r="I36" s="829"/>
      <c r="J36" s="827"/>
      <c r="K36" s="830"/>
      <c r="L36" s="62"/>
      <c r="M36" s="49"/>
      <c r="N36" s="50"/>
      <c r="O36" s="51"/>
      <c r="P36" s="11"/>
      <c r="Q36" s="52"/>
      <c r="R36" s="49"/>
      <c r="S36" s="53"/>
      <c r="T36" s="54"/>
      <c r="U36" s="55"/>
      <c r="V36" s="18"/>
      <c r="W36" s="20"/>
      <c r="X36" s="22"/>
      <c r="Y36" s="23"/>
      <c r="Z36" s="24"/>
      <c r="AA36" s="25"/>
    </row>
    <row r="37" spans="1:27" s="17" customFormat="1" ht="18.75">
      <c r="A37" s="63">
        <f>SUM(C35:C39)</f>
        <v>0</v>
      </c>
      <c r="B37" s="61"/>
      <c r="C37" s="823"/>
      <c r="D37" s="824"/>
      <c r="E37" s="825"/>
      <c r="F37" s="826"/>
      <c r="G37" s="827"/>
      <c r="H37" s="828"/>
      <c r="I37" s="829"/>
      <c r="J37" s="827"/>
      <c r="K37" s="830"/>
      <c r="L37" s="62"/>
      <c r="M37" s="49"/>
      <c r="N37" s="50"/>
      <c r="O37" s="51"/>
      <c r="P37" s="11"/>
      <c r="Q37" s="52"/>
      <c r="R37" s="49"/>
      <c r="S37" s="53"/>
      <c r="T37" s="54"/>
      <c r="U37" s="55"/>
      <c r="V37" s="18"/>
      <c r="W37" s="20"/>
      <c r="X37" s="22"/>
      <c r="Y37" s="23"/>
      <c r="Z37" s="24"/>
      <c r="AA37" s="25"/>
    </row>
    <row r="38" spans="1:27" s="17" customFormat="1" ht="18.75">
      <c r="A38" s="64" t="s">
        <v>25</v>
      </c>
      <c r="B38" s="61"/>
      <c r="C38" s="823"/>
      <c r="D38" s="846"/>
      <c r="E38" s="825"/>
      <c r="F38" s="826"/>
      <c r="G38" s="827"/>
      <c r="H38" s="828"/>
      <c r="I38" s="829"/>
      <c r="J38" s="827"/>
      <c r="K38" s="830"/>
      <c r="L38" s="62"/>
      <c r="M38" s="49"/>
      <c r="N38" s="50"/>
      <c r="O38" s="51"/>
      <c r="P38" s="11"/>
      <c r="Q38" s="52"/>
      <c r="R38" s="49"/>
      <c r="S38" s="53"/>
      <c r="T38" s="54"/>
      <c r="U38" s="55"/>
      <c r="V38" s="18"/>
      <c r="W38" s="20"/>
      <c r="X38" s="22"/>
      <c r="Y38" s="23"/>
      <c r="Z38" s="24"/>
      <c r="AA38" s="25"/>
    </row>
    <row r="39" spans="1:27" s="17" customFormat="1" ht="19.5" thickBot="1">
      <c r="A39" s="65">
        <f>B35-SUM(C35:C39)</f>
        <v>0</v>
      </c>
      <c r="B39" s="66"/>
      <c r="C39" s="831"/>
      <c r="D39" s="846"/>
      <c r="E39" s="833"/>
      <c r="F39" s="834"/>
      <c r="G39" s="835"/>
      <c r="H39" s="836"/>
      <c r="I39" s="837"/>
      <c r="J39" s="835"/>
      <c r="K39" s="838"/>
      <c r="L39" s="67"/>
      <c r="M39" s="49"/>
      <c r="N39" s="50"/>
      <c r="O39" s="51"/>
      <c r="P39" s="11"/>
      <c r="Q39" s="52"/>
      <c r="R39" s="49"/>
      <c r="S39" s="53"/>
      <c r="T39" s="54"/>
      <c r="U39" s="55"/>
      <c r="V39" s="18"/>
      <c r="W39" s="20"/>
      <c r="X39" s="22"/>
      <c r="Y39" s="23"/>
      <c r="Z39" s="24"/>
      <c r="AA39" s="25"/>
    </row>
    <row r="40" spans="1:27" s="17" customFormat="1" ht="18.75">
      <c r="A40" s="68" t="str">
        <f>'12月統合家計簿'!A14</f>
        <v>○○銀行　８</v>
      </c>
      <c r="B40" s="220">
        <f>'11月銀行口座入出金表'!L40</f>
        <v>0</v>
      </c>
      <c r="C40" s="69">
        <f>'12月カード利用明細表'!B98</f>
        <v>0</v>
      </c>
      <c r="D40" s="839" t="s">
        <v>223</v>
      </c>
      <c r="E40" s="840"/>
      <c r="F40" s="841"/>
      <c r="G40" s="842"/>
      <c r="H40" s="828"/>
      <c r="I40" s="843"/>
      <c r="J40" s="842"/>
      <c r="K40" s="844"/>
      <c r="L40" s="58">
        <f>B40-SUM(C40:C44)+SUM(F40:F44)-SUM(I40:I44)</f>
        <v>0</v>
      </c>
      <c r="M40" s="49"/>
      <c r="N40" s="50"/>
      <c r="O40" s="51"/>
      <c r="P40" s="11"/>
      <c r="Q40" s="52"/>
      <c r="R40" s="49"/>
      <c r="S40" s="53"/>
      <c r="T40" s="54"/>
      <c r="U40" s="55"/>
      <c r="V40" s="18"/>
      <c r="W40" s="20"/>
      <c r="X40" s="22"/>
      <c r="Y40" s="23"/>
      <c r="Z40" s="24"/>
      <c r="AA40" s="25"/>
    </row>
    <row r="41" spans="1:27" s="17" customFormat="1" ht="18.75">
      <c r="A41" s="60" t="s">
        <v>24</v>
      </c>
      <c r="B41" s="61"/>
      <c r="C41" s="823"/>
      <c r="D41" s="845"/>
      <c r="E41" s="825"/>
      <c r="F41" s="826"/>
      <c r="G41" s="827"/>
      <c r="H41" s="828"/>
      <c r="I41" s="829"/>
      <c r="J41" s="827"/>
      <c r="K41" s="830"/>
      <c r="L41" s="62"/>
      <c r="M41" s="49"/>
      <c r="N41" s="50"/>
      <c r="O41" s="51"/>
      <c r="P41" s="11"/>
      <c r="Q41" s="52"/>
      <c r="R41" s="49"/>
      <c r="S41" s="53"/>
      <c r="T41" s="54"/>
      <c r="U41" s="55"/>
      <c r="V41" s="18"/>
      <c r="W41" s="20"/>
      <c r="X41" s="22"/>
      <c r="Y41" s="23"/>
      <c r="Z41" s="24"/>
      <c r="AA41" s="25"/>
    </row>
    <row r="42" spans="1:27" s="17" customFormat="1" ht="18.75">
      <c r="A42" s="63">
        <f>SUM(C40:C44)</f>
        <v>0</v>
      </c>
      <c r="B42" s="61"/>
      <c r="C42" s="823"/>
      <c r="D42" s="824"/>
      <c r="E42" s="825"/>
      <c r="F42" s="826"/>
      <c r="G42" s="827"/>
      <c r="H42" s="828"/>
      <c r="I42" s="829"/>
      <c r="J42" s="827"/>
      <c r="K42" s="830"/>
      <c r="L42" s="62"/>
      <c r="M42" s="49"/>
      <c r="N42" s="50"/>
      <c r="O42" s="51"/>
      <c r="P42" s="11"/>
      <c r="Q42" s="52"/>
      <c r="R42" s="49"/>
      <c r="S42" s="53"/>
      <c r="T42" s="54"/>
      <c r="U42" s="55"/>
      <c r="V42" s="18"/>
      <c r="W42" s="20"/>
      <c r="X42" s="22"/>
      <c r="Y42" s="23"/>
      <c r="Z42" s="24"/>
      <c r="AA42" s="25"/>
    </row>
    <row r="43" spans="1:27" s="17" customFormat="1" ht="18.75">
      <c r="A43" s="64" t="s">
        <v>25</v>
      </c>
      <c r="B43" s="61"/>
      <c r="C43" s="823"/>
      <c r="D43" s="846"/>
      <c r="E43" s="825"/>
      <c r="F43" s="826"/>
      <c r="G43" s="827"/>
      <c r="H43" s="828"/>
      <c r="I43" s="829"/>
      <c r="J43" s="827"/>
      <c r="K43" s="830"/>
      <c r="L43" s="62"/>
      <c r="M43" s="49"/>
      <c r="N43" s="50"/>
      <c r="O43" s="51"/>
      <c r="P43" s="11"/>
      <c r="Q43" s="52"/>
      <c r="R43" s="49"/>
      <c r="S43" s="53"/>
      <c r="T43" s="54"/>
      <c r="U43" s="55"/>
      <c r="V43" s="18"/>
      <c r="W43" s="20"/>
      <c r="X43" s="22"/>
      <c r="Y43" s="23"/>
      <c r="Z43" s="24"/>
      <c r="AA43" s="25"/>
    </row>
    <row r="44" spans="1:27" s="17" customFormat="1" ht="19.5" thickBot="1">
      <c r="A44" s="65">
        <f>B40-SUM(C40:C44)</f>
        <v>0</v>
      </c>
      <c r="B44" s="66"/>
      <c r="C44" s="831"/>
      <c r="D44" s="846"/>
      <c r="E44" s="833"/>
      <c r="F44" s="834"/>
      <c r="G44" s="835"/>
      <c r="H44" s="836"/>
      <c r="I44" s="837"/>
      <c r="J44" s="835"/>
      <c r="K44" s="838"/>
      <c r="L44" s="67"/>
      <c r="M44" s="49"/>
      <c r="N44" s="50"/>
      <c r="O44" s="51"/>
      <c r="P44" s="11"/>
      <c r="Q44" s="52"/>
      <c r="R44" s="49"/>
      <c r="S44" s="53"/>
      <c r="T44" s="54"/>
      <c r="U44" s="55"/>
      <c r="V44" s="18"/>
      <c r="W44" s="20"/>
      <c r="X44" s="22"/>
      <c r="Y44" s="23"/>
      <c r="Z44" s="24"/>
      <c r="AA44" s="25"/>
    </row>
    <row r="45" spans="1:27" s="17" customFormat="1" ht="18.75">
      <c r="A45" s="68" t="str">
        <f>'12月統合家計簿'!A15</f>
        <v>○○銀行　９</v>
      </c>
      <c r="B45" s="220">
        <f>'11月銀行口座入出金表'!L45</f>
        <v>0</v>
      </c>
      <c r="C45" s="69">
        <f>'12月カード利用明細表'!B110</f>
        <v>0</v>
      </c>
      <c r="D45" s="839" t="s">
        <v>224</v>
      </c>
      <c r="E45" s="840"/>
      <c r="F45" s="841"/>
      <c r="G45" s="842"/>
      <c r="H45" s="828"/>
      <c r="I45" s="843"/>
      <c r="J45" s="842"/>
      <c r="K45" s="844"/>
      <c r="L45" s="58">
        <f>B45-SUM(C45:C49)+SUM(F45:F49)-SUM(I45:I49)</f>
        <v>0</v>
      </c>
      <c r="M45" s="49"/>
      <c r="N45" s="50"/>
      <c r="O45" s="51"/>
      <c r="P45" s="11"/>
      <c r="Q45" s="52"/>
      <c r="R45" s="49"/>
      <c r="S45" s="53"/>
      <c r="T45" s="54"/>
      <c r="U45" s="55"/>
      <c r="V45" s="18"/>
      <c r="W45" s="20"/>
      <c r="X45" s="22"/>
      <c r="Y45" s="23"/>
      <c r="Z45" s="24"/>
      <c r="AA45" s="25"/>
    </row>
    <row r="46" spans="1:27" s="17" customFormat="1" ht="18.75">
      <c r="A46" s="60" t="s">
        <v>24</v>
      </c>
      <c r="B46" s="61"/>
      <c r="C46" s="823"/>
      <c r="D46" s="824"/>
      <c r="E46" s="825"/>
      <c r="F46" s="826"/>
      <c r="G46" s="827"/>
      <c r="H46" s="828"/>
      <c r="I46" s="829"/>
      <c r="J46" s="827"/>
      <c r="K46" s="830"/>
      <c r="L46" s="62"/>
      <c r="M46" s="49"/>
      <c r="N46" s="50"/>
      <c r="O46" s="51"/>
      <c r="P46" s="11"/>
      <c r="Q46" s="52"/>
      <c r="R46" s="49"/>
      <c r="S46" s="53"/>
      <c r="T46" s="54"/>
      <c r="U46" s="55"/>
      <c r="V46" s="18"/>
      <c r="W46" s="20"/>
      <c r="X46" s="22"/>
      <c r="Y46" s="23"/>
      <c r="Z46" s="24"/>
      <c r="AA46" s="25"/>
    </row>
    <row r="47" spans="1:27" s="17" customFormat="1" ht="18.75">
      <c r="A47" s="63">
        <f>SUM(C45:C49)</f>
        <v>0</v>
      </c>
      <c r="B47" s="61"/>
      <c r="C47" s="823"/>
      <c r="D47" s="824"/>
      <c r="E47" s="825"/>
      <c r="F47" s="826"/>
      <c r="G47" s="827"/>
      <c r="H47" s="828"/>
      <c r="I47" s="829"/>
      <c r="J47" s="827"/>
      <c r="K47" s="830"/>
      <c r="L47" s="62"/>
      <c r="M47" s="49"/>
      <c r="N47" s="50"/>
      <c r="O47" s="51"/>
      <c r="P47" s="11"/>
      <c r="Q47" s="52"/>
      <c r="R47" s="49"/>
      <c r="S47" s="53"/>
      <c r="T47" s="54"/>
      <c r="U47" s="55"/>
      <c r="V47" s="18"/>
      <c r="W47" s="20"/>
      <c r="X47" s="22"/>
      <c r="Y47" s="23"/>
      <c r="Z47" s="24"/>
      <c r="AA47" s="25"/>
    </row>
    <row r="48" spans="1:27" s="17" customFormat="1" ht="18.75">
      <c r="A48" s="64" t="s">
        <v>25</v>
      </c>
      <c r="B48" s="61"/>
      <c r="C48" s="823"/>
      <c r="D48" s="824"/>
      <c r="E48" s="825"/>
      <c r="F48" s="826"/>
      <c r="G48" s="827"/>
      <c r="H48" s="828"/>
      <c r="I48" s="829"/>
      <c r="J48" s="827"/>
      <c r="K48" s="830"/>
      <c r="L48" s="62"/>
      <c r="M48" s="49"/>
      <c r="N48" s="50"/>
      <c r="O48" s="51"/>
      <c r="P48" s="11"/>
      <c r="Q48" s="52"/>
      <c r="R48" s="49"/>
      <c r="S48" s="53"/>
      <c r="T48" s="54"/>
      <c r="U48" s="55"/>
      <c r="V48" s="18"/>
      <c r="W48" s="20"/>
      <c r="X48" s="22"/>
      <c r="Y48" s="23"/>
      <c r="Z48" s="24"/>
      <c r="AA48" s="25"/>
    </row>
    <row r="49" spans="1:28" ht="19.5" thickBot="1">
      <c r="A49" s="65">
        <f>B45-SUM(C45:C49)</f>
        <v>0</v>
      </c>
      <c r="B49" s="66"/>
      <c r="C49" s="831"/>
      <c r="D49" s="832"/>
      <c r="E49" s="833"/>
      <c r="F49" s="834"/>
      <c r="G49" s="835"/>
      <c r="H49" s="836"/>
      <c r="I49" s="837"/>
      <c r="J49" s="835"/>
      <c r="K49" s="838"/>
      <c r="L49" s="67"/>
      <c r="M49" s="49"/>
      <c r="N49" s="50"/>
      <c r="O49" s="51"/>
      <c r="Q49" s="52"/>
      <c r="R49" s="49"/>
      <c r="S49" s="53"/>
      <c r="T49" s="54"/>
      <c r="U49" s="55"/>
      <c r="AB49" s="17"/>
    </row>
    <row r="50" spans="1:28" ht="18.75">
      <c r="A50" s="68" t="str">
        <f>'12月統合家計簿'!A16</f>
        <v>○○銀行　１０</v>
      </c>
      <c r="B50" s="220">
        <f>'11月銀行口座入出金表'!L50</f>
        <v>0</v>
      </c>
      <c r="C50" s="69">
        <f>'12月カード利用明細表'!B122</f>
        <v>0</v>
      </c>
      <c r="D50" s="839" t="s">
        <v>225</v>
      </c>
      <c r="E50" s="840"/>
      <c r="F50" s="841"/>
      <c r="G50" s="842"/>
      <c r="H50" s="828"/>
      <c r="I50" s="843"/>
      <c r="J50" s="842"/>
      <c r="K50" s="844"/>
      <c r="L50" s="58">
        <f>B50-SUM(C50:C54)+SUM(F50:F54)-SUM(I50:I54)</f>
        <v>0</v>
      </c>
      <c r="M50" s="49"/>
      <c r="N50" s="50"/>
      <c r="O50" s="51"/>
      <c r="Q50" s="52"/>
      <c r="R50" s="49"/>
      <c r="S50" s="53"/>
      <c r="T50" s="54"/>
      <c r="U50" s="55"/>
      <c r="AB50" s="17"/>
    </row>
    <row r="51" spans="1:28" ht="18.75">
      <c r="A51" s="60" t="s">
        <v>24</v>
      </c>
      <c r="B51" s="61"/>
      <c r="C51" s="823"/>
      <c r="D51" s="824"/>
      <c r="E51" s="825"/>
      <c r="F51" s="826"/>
      <c r="G51" s="827"/>
      <c r="H51" s="828"/>
      <c r="I51" s="829"/>
      <c r="J51" s="827"/>
      <c r="K51" s="830"/>
      <c r="L51" s="62"/>
      <c r="M51" s="49"/>
      <c r="N51" s="50"/>
      <c r="O51" s="51"/>
      <c r="Q51" s="52"/>
      <c r="R51" s="49"/>
      <c r="S51" s="53"/>
      <c r="T51" s="54"/>
      <c r="U51" s="55"/>
      <c r="AB51" s="17"/>
    </row>
    <row r="52" spans="1:28" ht="18.75">
      <c r="A52" s="63">
        <f>SUM(C50:C54)</f>
        <v>0</v>
      </c>
      <c r="B52" s="61"/>
      <c r="C52" s="823"/>
      <c r="D52" s="824"/>
      <c r="E52" s="825"/>
      <c r="F52" s="826"/>
      <c r="G52" s="827"/>
      <c r="H52" s="828"/>
      <c r="I52" s="829"/>
      <c r="J52" s="827"/>
      <c r="K52" s="830"/>
      <c r="L52" s="62"/>
      <c r="M52" s="49"/>
      <c r="N52" s="50"/>
      <c r="O52" s="51"/>
      <c r="Q52" s="52"/>
      <c r="R52" s="49"/>
      <c r="S52" s="53"/>
      <c r="T52" s="54"/>
      <c r="U52" s="55"/>
      <c r="AB52" s="17"/>
    </row>
    <row r="53" spans="1:28" ht="18.75">
      <c r="A53" s="64" t="s">
        <v>25</v>
      </c>
      <c r="B53" s="61"/>
      <c r="C53" s="823"/>
      <c r="D53" s="824"/>
      <c r="E53" s="825"/>
      <c r="F53" s="826"/>
      <c r="G53" s="827"/>
      <c r="H53" s="828"/>
      <c r="I53" s="829"/>
      <c r="J53" s="827"/>
      <c r="K53" s="830"/>
      <c r="L53" s="62"/>
      <c r="M53" s="49"/>
      <c r="N53" s="50"/>
      <c r="O53" s="51"/>
      <c r="Q53" s="52"/>
      <c r="R53" s="49"/>
      <c r="S53" s="53"/>
      <c r="T53" s="54"/>
      <c r="U53" s="55"/>
      <c r="AB53" s="17"/>
    </row>
    <row r="54" spans="1:28" ht="19.5" thickBot="1">
      <c r="A54" s="65">
        <f>B50-SUM(C50:C54)</f>
        <v>0</v>
      </c>
      <c r="B54" s="66"/>
      <c r="C54" s="831"/>
      <c r="D54" s="832"/>
      <c r="E54" s="833"/>
      <c r="F54" s="834"/>
      <c r="G54" s="835"/>
      <c r="H54" s="836"/>
      <c r="I54" s="837"/>
      <c r="J54" s="835"/>
      <c r="K54" s="838"/>
      <c r="L54" s="67"/>
      <c r="M54" s="49"/>
      <c r="N54" s="50"/>
      <c r="O54" s="51"/>
      <c r="Q54" s="52"/>
      <c r="R54" s="49"/>
      <c r="S54" s="53"/>
      <c r="T54" s="54"/>
      <c r="U54" s="55"/>
      <c r="AB54" s="17"/>
    </row>
    <row r="55" spans="1:30" s="79" customFormat="1" ht="24" customHeight="1" thickBot="1">
      <c r="A55" s="70" t="s">
        <v>26</v>
      </c>
      <c r="B55" s="220">
        <f>'11月現金収支表'!G37</f>
        <v>0</v>
      </c>
      <c r="C55" s="71"/>
      <c r="D55" s="72"/>
      <c r="E55" s="73"/>
      <c r="F55" s="74"/>
      <c r="G55" s="75"/>
      <c r="H55" s="76"/>
      <c r="I55" s="74"/>
      <c r="J55" s="75" t="s">
        <v>27</v>
      </c>
      <c r="K55" s="76"/>
      <c r="L55" s="77">
        <f>'12月現金収支表'!G37</f>
        <v>0</v>
      </c>
      <c r="M55" s="49"/>
      <c r="N55" s="50"/>
      <c r="O55" s="78"/>
      <c r="Q55" s="80"/>
      <c r="R55" s="49"/>
      <c r="S55" s="53"/>
      <c r="T55" s="81"/>
      <c r="U55" s="82"/>
      <c r="V55" s="83"/>
      <c r="W55" s="84"/>
      <c r="X55" s="85"/>
      <c r="Y55" s="86"/>
      <c r="Z55" s="87"/>
      <c r="AA55" s="88"/>
      <c r="AB55" s="89"/>
      <c r="AC55" s="89"/>
      <c r="AD55" s="89"/>
    </row>
    <row r="56" spans="1:30" s="105" customFormat="1" ht="39" customHeight="1" thickBot="1">
      <c r="A56" s="90" t="s">
        <v>28</v>
      </c>
      <c r="B56" s="91">
        <f>SUM(B5:B55)</f>
        <v>0</v>
      </c>
      <c r="C56" s="92">
        <f>SUM(C5:C55)</f>
        <v>0</v>
      </c>
      <c r="D56" s="93"/>
      <c r="E56" s="94"/>
      <c r="F56" s="95"/>
      <c r="G56" s="96"/>
      <c r="H56" s="97"/>
      <c r="I56" s="98"/>
      <c r="J56" s="99"/>
      <c r="K56" s="100"/>
      <c r="L56" s="101">
        <f>SUM(L5:L55)</f>
        <v>0</v>
      </c>
      <c r="M56" s="102"/>
      <c r="N56" s="103"/>
      <c r="O56" s="104"/>
      <c r="Q56" s="106"/>
      <c r="R56" s="102"/>
      <c r="S56" s="107"/>
      <c r="T56" s="108"/>
      <c r="U56" s="109"/>
      <c r="V56" s="110"/>
      <c r="W56" s="111"/>
      <c r="X56" s="112"/>
      <c r="Y56" s="113"/>
      <c r="Z56" s="114"/>
      <c r="AA56" s="115"/>
      <c r="AB56" s="116"/>
      <c r="AC56" s="116"/>
      <c r="AD56" s="116"/>
    </row>
    <row r="57" spans="2:28" ht="22.5" customHeight="1" thickTop="1">
      <c r="B57" s="117"/>
      <c r="F57" s="118"/>
      <c r="G57" s="119"/>
      <c r="H57" s="120"/>
      <c r="J57" s="32"/>
      <c r="L57" s="121"/>
      <c r="M57" s="49"/>
      <c r="N57" s="50"/>
      <c r="O57" s="51"/>
      <c r="Q57" s="52"/>
      <c r="R57" s="49"/>
      <c r="S57" s="53"/>
      <c r="T57" s="54"/>
      <c r="U57" s="55"/>
      <c r="AB57" s="17"/>
    </row>
  </sheetData>
  <sheetProtection sheet="1" objects="1" scenarios="1"/>
  <mergeCells count="2">
    <mergeCell ref="A1:L1"/>
    <mergeCell ref="A2:L2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BEBFF"/>
  </sheetPr>
  <dimension ref="A1:C125"/>
  <sheetViews>
    <sheetView zoomScalePageLayoutView="0" workbookViewId="0" topLeftCell="A1">
      <pane ySplit="3" topLeftCell="A4" activePane="bottomLeft" state="frozen"/>
      <selection pane="topLeft" activeCell="A9" sqref="A9"/>
      <selection pane="bottomLeft" activeCell="A1" sqref="A1:C1"/>
    </sheetView>
  </sheetViews>
  <sheetFormatPr defaultColWidth="9.140625" defaultRowHeight="15"/>
  <cols>
    <col min="1" max="1" width="88.421875" style="124" customWidth="1"/>
    <col min="2" max="2" width="13.8515625" style="135" customWidth="1"/>
    <col min="3" max="3" width="10.8515625" style="136" customWidth="1"/>
    <col min="4" max="16384" width="9.00390625" style="124" customWidth="1"/>
  </cols>
  <sheetData>
    <row r="1" spans="1:3" ht="63" customHeight="1">
      <c r="A1" s="1303" t="s">
        <v>162</v>
      </c>
      <c r="B1" s="1303"/>
      <c r="C1" s="1303"/>
    </row>
    <row r="2" spans="1:3" s="125" customFormat="1" ht="18" customHeight="1">
      <c r="A2" s="1304" t="s">
        <v>10</v>
      </c>
      <c r="B2" s="1304"/>
      <c r="C2" s="1304"/>
    </row>
    <row r="3" spans="1:3" s="125" customFormat="1" ht="18" customHeight="1">
      <c r="A3" s="618"/>
      <c r="B3" s="1305">
        <f ca="1">NOW()</f>
        <v>44276.03434050926</v>
      </c>
      <c r="C3" s="1305"/>
    </row>
    <row r="4" spans="1:3" s="127" customFormat="1" ht="33" customHeight="1">
      <c r="A4" s="953" t="str">
        <f>'03月カード利用明細表'!A4</f>
        <v>〇〇カード１</v>
      </c>
      <c r="B4" s="952" t="str">
        <f>'03月カード利用明細表'!B4</f>
        <v>引落口座：〇〇銀行</v>
      </c>
      <c r="C4" s="950"/>
    </row>
    <row r="5" spans="1:3" s="127" customFormat="1" ht="18" customHeight="1">
      <c r="A5" s="932" t="str">
        <f>'03月カード利用明細表'!A5</f>
        <v>前々月１６日～前月１５日までの使用分 　　今月10日支払</v>
      </c>
      <c r="B5" s="951"/>
      <c r="C5" s="951"/>
    </row>
    <row r="6" spans="1:3" s="131" customFormat="1" ht="21" customHeight="1">
      <c r="A6" s="128" t="s">
        <v>30</v>
      </c>
      <c r="B6" s="129" t="s">
        <v>31</v>
      </c>
      <c r="C6" s="130" t="s">
        <v>32</v>
      </c>
    </row>
    <row r="7" spans="1:3" ht="21" customHeight="1">
      <c r="A7" s="1035"/>
      <c r="B7" s="1036"/>
      <c r="C7" s="1037"/>
    </row>
    <row r="8" spans="1:3" ht="21" customHeight="1">
      <c r="A8" s="1038"/>
      <c r="B8" s="1039"/>
      <c r="C8" s="1040"/>
    </row>
    <row r="9" spans="1:3" ht="21" customHeight="1">
      <c r="A9" s="1038"/>
      <c r="B9" s="1039"/>
      <c r="C9" s="1040"/>
    </row>
    <row r="10" spans="1:3" ht="21" customHeight="1">
      <c r="A10" s="1038"/>
      <c r="B10" s="1039"/>
      <c r="C10" s="1041"/>
    </row>
    <row r="11" spans="1:3" ht="21" customHeight="1">
      <c r="A11" s="1038"/>
      <c r="B11" s="1039"/>
      <c r="C11" s="1041"/>
    </row>
    <row r="12" spans="1:3" ht="21" customHeight="1">
      <c r="A12" s="1038"/>
      <c r="B12" s="1039"/>
      <c r="C12" s="1041"/>
    </row>
    <row r="13" spans="1:3" ht="21" customHeight="1">
      <c r="A13" s="1042"/>
      <c r="B13" s="1043"/>
      <c r="C13" s="1044"/>
    </row>
    <row r="14" spans="1:3" ht="21" customHeight="1">
      <c r="A14" s="132" t="s">
        <v>163</v>
      </c>
      <c r="B14" s="133">
        <f>SUM(B7:B13)</f>
        <v>0</v>
      </c>
      <c r="C14" s="134"/>
    </row>
    <row r="15" ht="16.5" customHeight="1"/>
    <row r="16" spans="1:3" s="127" customFormat="1" ht="33" customHeight="1">
      <c r="A16" s="953" t="str">
        <f>'03月カード利用明細表'!A16</f>
        <v>〇〇カード２</v>
      </c>
      <c r="B16" s="952" t="str">
        <f>'03月カード利用明細表'!B16</f>
        <v>引落口座：〇〇銀行</v>
      </c>
      <c r="C16" s="950"/>
    </row>
    <row r="17" spans="1:3" s="127" customFormat="1" ht="18" customHeight="1">
      <c r="A17" s="932" t="str">
        <f>'03月カード利用明細表'!A17</f>
        <v>前々月１６日～前月１５日までの使用分 　　今月10日支払</v>
      </c>
      <c r="B17" s="951"/>
      <c r="C17" s="951"/>
    </row>
    <row r="18" spans="1:3" s="131" customFormat="1" ht="21" customHeight="1">
      <c r="A18" s="128" t="s">
        <v>30</v>
      </c>
      <c r="B18" s="129" t="s">
        <v>31</v>
      </c>
      <c r="C18" s="130" t="s">
        <v>32</v>
      </c>
    </row>
    <row r="19" spans="1:3" ht="21" customHeight="1">
      <c r="A19" s="1035"/>
      <c r="B19" s="1036"/>
      <c r="C19" s="1037"/>
    </row>
    <row r="20" spans="1:3" ht="21" customHeight="1">
      <c r="A20" s="1038"/>
      <c r="B20" s="1039"/>
      <c r="C20" s="1040"/>
    </row>
    <row r="21" spans="1:3" ht="21" customHeight="1">
      <c r="A21" s="1038"/>
      <c r="B21" s="1039"/>
      <c r="C21" s="1040"/>
    </row>
    <row r="22" spans="1:3" ht="21" customHeight="1">
      <c r="A22" s="1038"/>
      <c r="B22" s="1039"/>
      <c r="C22" s="1041"/>
    </row>
    <row r="23" spans="1:3" ht="21" customHeight="1">
      <c r="A23" s="1038"/>
      <c r="B23" s="1039"/>
      <c r="C23" s="1041"/>
    </row>
    <row r="24" spans="1:3" ht="21" customHeight="1">
      <c r="A24" s="1038"/>
      <c r="B24" s="1039"/>
      <c r="C24" s="1041"/>
    </row>
    <row r="25" spans="1:3" ht="21" customHeight="1">
      <c r="A25" s="1042"/>
      <c r="B25" s="1043"/>
      <c r="C25" s="1044"/>
    </row>
    <row r="26" spans="1:3" ht="21" customHeight="1">
      <c r="A26" s="132" t="s">
        <v>163</v>
      </c>
      <c r="B26" s="133">
        <f>SUM(B19:B25)</f>
        <v>0</v>
      </c>
      <c r="C26" s="134"/>
    </row>
    <row r="27" ht="16.5" customHeight="1"/>
    <row r="28" spans="1:3" s="127" customFormat="1" ht="33" customHeight="1">
      <c r="A28" s="953" t="str">
        <f>'03月カード利用明細表'!A28</f>
        <v>〇〇カード３</v>
      </c>
      <c r="B28" s="952" t="str">
        <f>'03月カード利用明細表'!B28</f>
        <v>引落口座：〇〇銀行</v>
      </c>
      <c r="C28" s="950"/>
    </row>
    <row r="29" spans="1:3" s="127" customFormat="1" ht="18" customHeight="1">
      <c r="A29" s="932" t="str">
        <f>'03月カード利用明細表'!A29</f>
        <v>前々月１６日～前月１５日までの使用分 　　今月10日支払</v>
      </c>
      <c r="B29" s="951"/>
      <c r="C29" s="951"/>
    </row>
    <row r="30" spans="1:3" s="131" customFormat="1" ht="21" customHeight="1">
      <c r="A30" s="128" t="s">
        <v>30</v>
      </c>
      <c r="B30" s="129" t="s">
        <v>31</v>
      </c>
      <c r="C30" s="130" t="s">
        <v>32</v>
      </c>
    </row>
    <row r="31" spans="1:3" ht="21" customHeight="1">
      <c r="A31" s="1035"/>
      <c r="B31" s="1036"/>
      <c r="C31" s="1037"/>
    </row>
    <row r="32" spans="1:3" ht="21" customHeight="1">
      <c r="A32" s="1038"/>
      <c r="B32" s="1039"/>
      <c r="C32" s="1040"/>
    </row>
    <row r="33" spans="1:3" ht="21" customHeight="1">
      <c r="A33" s="1038"/>
      <c r="B33" s="1039"/>
      <c r="C33" s="1040"/>
    </row>
    <row r="34" spans="1:3" ht="21" customHeight="1">
      <c r="A34" s="1038"/>
      <c r="B34" s="1039"/>
      <c r="C34" s="1041"/>
    </row>
    <row r="35" spans="1:3" ht="21" customHeight="1">
      <c r="A35" s="1038"/>
      <c r="B35" s="1039"/>
      <c r="C35" s="1041"/>
    </row>
    <row r="36" spans="1:3" ht="21" customHeight="1">
      <c r="A36" s="1038"/>
      <c r="B36" s="1039"/>
      <c r="C36" s="1041"/>
    </row>
    <row r="37" spans="1:3" ht="21" customHeight="1">
      <c r="A37" s="1042"/>
      <c r="B37" s="1043"/>
      <c r="C37" s="1044"/>
    </row>
    <row r="38" spans="1:3" ht="21" customHeight="1">
      <c r="A38" s="132" t="s">
        <v>163</v>
      </c>
      <c r="B38" s="133">
        <f>SUM(B31:B37)</f>
        <v>0</v>
      </c>
      <c r="C38" s="134"/>
    </row>
    <row r="39" ht="16.5" customHeight="1"/>
    <row r="40" spans="1:3" s="127" customFormat="1" ht="33" customHeight="1">
      <c r="A40" s="953" t="str">
        <f>'03月カード利用明細表'!A40</f>
        <v>〇〇カード４</v>
      </c>
      <c r="B40" s="952" t="str">
        <f>'03月カード利用明細表'!B40</f>
        <v>引落口座：〇〇銀行</v>
      </c>
      <c r="C40" s="950"/>
    </row>
    <row r="41" spans="1:3" s="127" customFormat="1" ht="18" customHeight="1">
      <c r="A41" s="932" t="str">
        <f>'03月カード利用明細表'!A41</f>
        <v>前々月１６日～前月１５日までの使用分 　　今月10日支払</v>
      </c>
      <c r="B41" s="951"/>
      <c r="C41" s="951"/>
    </row>
    <row r="42" spans="1:3" s="131" customFormat="1" ht="21" customHeight="1">
      <c r="A42" s="128" t="s">
        <v>30</v>
      </c>
      <c r="B42" s="129" t="s">
        <v>31</v>
      </c>
      <c r="C42" s="130" t="s">
        <v>32</v>
      </c>
    </row>
    <row r="43" spans="1:3" ht="21" customHeight="1">
      <c r="A43" s="1035"/>
      <c r="B43" s="1036"/>
      <c r="C43" s="1037"/>
    </row>
    <row r="44" spans="1:3" ht="21" customHeight="1">
      <c r="A44" s="1038"/>
      <c r="B44" s="1039"/>
      <c r="C44" s="1040"/>
    </row>
    <row r="45" spans="1:3" ht="21" customHeight="1">
      <c r="A45" s="1038"/>
      <c r="B45" s="1039"/>
      <c r="C45" s="1040"/>
    </row>
    <row r="46" spans="1:3" ht="21" customHeight="1">
      <c r="A46" s="1038"/>
      <c r="B46" s="1039"/>
      <c r="C46" s="1041"/>
    </row>
    <row r="47" spans="1:3" ht="21" customHeight="1">
      <c r="A47" s="1038"/>
      <c r="B47" s="1039"/>
      <c r="C47" s="1041"/>
    </row>
    <row r="48" spans="1:3" ht="21" customHeight="1">
      <c r="A48" s="1038"/>
      <c r="B48" s="1039"/>
      <c r="C48" s="1041"/>
    </row>
    <row r="49" spans="1:3" ht="21" customHeight="1">
      <c r="A49" s="1042"/>
      <c r="B49" s="1043"/>
      <c r="C49" s="1044"/>
    </row>
    <row r="50" spans="1:3" ht="21" customHeight="1">
      <c r="A50" s="132" t="s">
        <v>163</v>
      </c>
      <c r="B50" s="133">
        <f>SUM(B43:B49)</f>
        <v>0</v>
      </c>
      <c r="C50" s="134"/>
    </row>
    <row r="51" ht="16.5" customHeight="1"/>
    <row r="52" spans="1:3" s="127" customFormat="1" ht="33" customHeight="1">
      <c r="A52" s="953" t="str">
        <f>'03月カード利用明細表'!A52</f>
        <v>〇〇カード５</v>
      </c>
      <c r="B52" s="952" t="str">
        <f>'03月カード利用明細表'!B52</f>
        <v>引落口座：〇〇銀行</v>
      </c>
      <c r="C52" s="950"/>
    </row>
    <row r="53" spans="1:3" s="127" customFormat="1" ht="18" customHeight="1">
      <c r="A53" s="932" t="str">
        <f>'03月カード利用明細表'!A53</f>
        <v>前々月１６日～前月１５日までの使用分 　　今月10日支払</v>
      </c>
      <c r="B53" s="951"/>
      <c r="C53" s="951"/>
    </row>
    <row r="54" spans="1:3" s="131" customFormat="1" ht="21" customHeight="1">
      <c r="A54" s="128" t="s">
        <v>30</v>
      </c>
      <c r="B54" s="129" t="s">
        <v>31</v>
      </c>
      <c r="C54" s="130" t="s">
        <v>32</v>
      </c>
    </row>
    <row r="55" spans="1:3" ht="21" customHeight="1">
      <c r="A55" s="1035"/>
      <c r="B55" s="1036"/>
      <c r="C55" s="1037"/>
    </row>
    <row r="56" spans="1:3" ht="21" customHeight="1">
      <c r="A56" s="1038"/>
      <c r="B56" s="1039"/>
      <c r="C56" s="1040"/>
    </row>
    <row r="57" spans="1:3" ht="21" customHeight="1">
      <c r="A57" s="1038"/>
      <c r="B57" s="1039"/>
      <c r="C57" s="1040"/>
    </row>
    <row r="58" spans="1:3" ht="21" customHeight="1">
      <c r="A58" s="1038"/>
      <c r="B58" s="1039"/>
      <c r="C58" s="1041"/>
    </row>
    <row r="59" spans="1:3" ht="21" customHeight="1">
      <c r="A59" s="1038"/>
      <c r="B59" s="1039"/>
      <c r="C59" s="1041"/>
    </row>
    <row r="60" spans="1:3" ht="21" customHeight="1">
      <c r="A60" s="1038"/>
      <c r="B60" s="1039"/>
      <c r="C60" s="1041"/>
    </row>
    <row r="61" spans="1:3" ht="21" customHeight="1">
      <c r="A61" s="1042"/>
      <c r="B61" s="1043"/>
      <c r="C61" s="1044"/>
    </row>
    <row r="62" spans="1:3" ht="21" customHeight="1">
      <c r="A62" s="132" t="s">
        <v>163</v>
      </c>
      <c r="B62" s="133">
        <f>SUM(B55:B61)</f>
        <v>0</v>
      </c>
      <c r="C62" s="134"/>
    </row>
    <row r="63" ht="16.5" customHeight="1"/>
    <row r="64" spans="1:3" s="127" customFormat="1" ht="33" customHeight="1">
      <c r="A64" s="953" t="str">
        <f>'03月カード利用明細表'!A64</f>
        <v>〇〇カード６</v>
      </c>
      <c r="B64" s="952" t="str">
        <f>'03月カード利用明細表'!B64</f>
        <v>引落口座：〇〇銀行</v>
      </c>
      <c r="C64" s="950"/>
    </row>
    <row r="65" spans="1:3" s="127" customFormat="1" ht="18" customHeight="1">
      <c r="A65" s="932" t="str">
        <f>'03月カード利用明細表'!A65</f>
        <v>前々月１６日～前月１５日までの使用分 　　今月10日支払</v>
      </c>
      <c r="B65" s="951"/>
      <c r="C65" s="951"/>
    </row>
    <row r="66" spans="1:3" s="131" customFormat="1" ht="21" customHeight="1">
      <c r="A66" s="128" t="s">
        <v>30</v>
      </c>
      <c r="B66" s="129" t="s">
        <v>31</v>
      </c>
      <c r="C66" s="130" t="s">
        <v>32</v>
      </c>
    </row>
    <row r="67" spans="1:3" ht="21" customHeight="1">
      <c r="A67" s="1035"/>
      <c r="B67" s="1036"/>
      <c r="C67" s="1037"/>
    </row>
    <row r="68" spans="1:3" ht="21" customHeight="1">
      <c r="A68" s="1038"/>
      <c r="B68" s="1039"/>
      <c r="C68" s="1040"/>
    </row>
    <row r="69" spans="1:3" ht="21" customHeight="1">
      <c r="A69" s="1038"/>
      <c r="B69" s="1039"/>
      <c r="C69" s="1040"/>
    </row>
    <row r="70" spans="1:3" ht="21" customHeight="1">
      <c r="A70" s="1038"/>
      <c r="B70" s="1039"/>
      <c r="C70" s="1041"/>
    </row>
    <row r="71" spans="1:3" ht="21" customHeight="1">
      <c r="A71" s="1038"/>
      <c r="B71" s="1039"/>
      <c r="C71" s="1041"/>
    </row>
    <row r="72" spans="1:3" ht="21" customHeight="1">
      <c r="A72" s="1038"/>
      <c r="B72" s="1039"/>
      <c r="C72" s="1041"/>
    </row>
    <row r="73" spans="1:3" ht="21" customHeight="1">
      <c r="A73" s="1042"/>
      <c r="B73" s="1043"/>
      <c r="C73" s="1044"/>
    </row>
    <row r="74" spans="1:3" ht="21" customHeight="1">
      <c r="A74" s="132" t="s">
        <v>163</v>
      </c>
      <c r="B74" s="133">
        <f>SUM(B67:B73)</f>
        <v>0</v>
      </c>
      <c r="C74" s="134"/>
    </row>
    <row r="75" ht="16.5" customHeight="1"/>
    <row r="76" spans="1:3" s="127" customFormat="1" ht="33" customHeight="1">
      <c r="A76" s="953" t="str">
        <f>'03月カード利用明細表'!A76</f>
        <v>〇〇カード７</v>
      </c>
      <c r="B76" s="952" t="str">
        <f>'03月カード利用明細表'!B76</f>
        <v>引落口座：〇〇銀行</v>
      </c>
      <c r="C76" s="950"/>
    </row>
    <row r="77" spans="1:3" s="127" customFormat="1" ht="18" customHeight="1">
      <c r="A77" s="932" t="str">
        <f>'03月カード利用明細表'!A77</f>
        <v>前々月１６日～前月１５日までの使用分 　　今月10日支払</v>
      </c>
      <c r="B77" s="951"/>
      <c r="C77" s="951"/>
    </row>
    <row r="78" spans="1:3" s="131" customFormat="1" ht="21" customHeight="1">
      <c r="A78" s="128" t="s">
        <v>30</v>
      </c>
      <c r="B78" s="129" t="s">
        <v>31</v>
      </c>
      <c r="C78" s="130" t="s">
        <v>32</v>
      </c>
    </row>
    <row r="79" spans="1:3" ht="21" customHeight="1">
      <c r="A79" s="1035"/>
      <c r="B79" s="1036"/>
      <c r="C79" s="1037"/>
    </row>
    <row r="80" spans="1:3" ht="21" customHeight="1">
      <c r="A80" s="1038"/>
      <c r="B80" s="1039"/>
      <c r="C80" s="1040"/>
    </row>
    <row r="81" spans="1:3" ht="21" customHeight="1">
      <c r="A81" s="1038"/>
      <c r="B81" s="1039"/>
      <c r="C81" s="1040"/>
    </row>
    <row r="82" spans="1:3" ht="21" customHeight="1">
      <c r="A82" s="1038"/>
      <c r="B82" s="1039"/>
      <c r="C82" s="1041"/>
    </row>
    <row r="83" spans="1:3" ht="21" customHeight="1">
      <c r="A83" s="1038"/>
      <c r="B83" s="1039"/>
      <c r="C83" s="1041"/>
    </row>
    <row r="84" spans="1:3" ht="21" customHeight="1">
      <c r="A84" s="1038"/>
      <c r="B84" s="1039"/>
      <c r="C84" s="1041"/>
    </row>
    <row r="85" spans="1:3" ht="21" customHeight="1">
      <c r="A85" s="1042"/>
      <c r="B85" s="1043"/>
      <c r="C85" s="1044"/>
    </row>
    <row r="86" spans="1:3" ht="21" customHeight="1">
      <c r="A86" s="132" t="s">
        <v>163</v>
      </c>
      <c r="B86" s="133">
        <f>SUM(B79:B85)</f>
        <v>0</v>
      </c>
      <c r="C86" s="134"/>
    </row>
    <row r="87" ht="16.5" customHeight="1"/>
    <row r="88" spans="1:3" s="127" customFormat="1" ht="33" customHeight="1">
      <c r="A88" s="953" t="str">
        <f>'03月カード利用明細表'!A88</f>
        <v>〇〇カード８</v>
      </c>
      <c r="B88" s="952" t="str">
        <f>'03月カード利用明細表'!B88</f>
        <v>引落口座：〇〇銀行</v>
      </c>
      <c r="C88" s="950"/>
    </row>
    <row r="89" spans="1:3" s="127" customFormat="1" ht="18" customHeight="1">
      <c r="A89" s="932" t="str">
        <f>'03月カード利用明細表'!A89</f>
        <v>前々月１６日～前月１５日までの使用分 　　今月10日支払</v>
      </c>
      <c r="B89" s="951"/>
      <c r="C89" s="951"/>
    </row>
    <row r="90" spans="1:3" s="131" customFormat="1" ht="21" customHeight="1">
      <c r="A90" s="128" t="s">
        <v>30</v>
      </c>
      <c r="B90" s="129" t="s">
        <v>31</v>
      </c>
      <c r="C90" s="130" t="s">
        <v>32</v>
      </c>
    </row>
    <row r="91" spans="1:3" ht="21" customHeight="1">
      <c r="A91" s="1035"/>
      <c r="B91" s="1036"/>
      <c r="C91" s="1037"/>
    </row>
    <row r="92" spans="1:3" ht="21" customHeight="1">
      <c r="A92" s="1038"/>
      <c r="B92" s="1039"/>
      <c r="C92" s="1040"/>
    </row>
    <row r="93" spans="1:3" ht="21" customHeight="1">
      <c r="A93" s="1038"/>
      <c r="B93" s="1039"/>
      <c r="C93" s="1040"/>
    </row>
    <row r="94" spans="1:3" ht="21" customHeight="1">
      <c r="A94" s="1038"/>
      <c r="B94" s="1039"/>
      <c r="C94" s="1041"/>
    </row>
    <row r="95" spans="1:3" ht="21" customHeight="1">
      <c r="A95" s="1038"/>
      <c r="B95" s="1039"/>
      <c r="C95" s="1041"/>
    </row>
    <row r="96" spans="1:3" ht="21" customHeight="1">
      <c r="A96" s="1038"/>
      <c r="B96" s="1039"/>
      <c r="C96" s="1041"/>
    </row>
    <row r="97" spans="1:3" ht="21" customHeight="1">
      <c r="A97" s="1042"/>
      <c r="B97" s="1043"/>
      <c r="C97" s="1044"/>
    </row>
    <row r="98" spans="1:3" ht="21" customHeight="1">
      <c r="A98" s="132" t="s">
        <v>163</v>
      </c>
      <c r="B98" s="133">
        <f>SUM(B91:B97)</f>
        <v>0</v>
      </c>
      <c r="C98" s="134"/>
    </row>
    <row r="99" ht="16.5" customHeight="1"/>
    <row r="100" spans="1:3" s="127" customFormat="1" ht="33" customHeight="1">
      <c r="A100" s="953" t="str">
        <f>'03月カード利用明細表'!A100</f>
        <v>〇〇カード９</v>
      </c>
      <c r="B100" s="952" t="str">
        <f>'03月カード利用明細表'!B100</f>
        <v>引落口座：〇〇銀行</v>
      </c>
      <c r="C100" s="950"/>
    </row>
    <row r="101" spans="1:3" s="127" customFormat="1" ht="18" customHeight="1">
      <c r="A101" s="932" t="str">
        <f>'03月カード利用明細表'!A101</f>
        <v>前々月１６日～前月１５日までの使用分 　　今月10日支払</v>
      </c>
      <c r="B101" s="951"/>
      <c r="C101" s="951"/>
    </row>
    <row r="102" spans="1:3" s="131" customFormat="1" ht="21" customHeight="1">
      <c r="A102" s="128" t="s">
        <v>30</v>
      </c>
      <c r="B102" s="129" t="s">
        <v>31</v>
      </c>
      <c r="C102" s="130" t="s">
        <v>32</v>
      </c>
    </row>
    <row r="103" spans="1:3" ht="21" customHeight="1">
      <c r="A103" s="1035"/>
      <c r="B103" s="1036"/>
      <c r="C103" s="1037"/>
    </row>
    <row r="104" spans="1:3" ht="21" customHeight="1">
      <c r="A104" s="1038"/>
      <c r="B104" s="1039"/>
      <c r="C104" s="1040"/>
    </row>
    <row r="105" spans="1:3" ht="21" customHeight="1">
      <c r="A105" s="1038"/>
      <c r="B105" s="1039"/>
      <c r="C105" s="1040"/>
    </row>
    <row r="106" spans="1:3" ht="21" customHeight="1">
      <c r="A106" s="1038"/>
      <c r="B106" s="1039"/>
      <c r="C106" s="1041"/>
    </row>
    <row r="107" spans="1:3" ht="21" customHeight="1">
      <c r="A107" s="1038"/>
      <c r="B107" s="1039"/>
      <c r="C107" s="1041"/>
    </row>
    <row r="108" spans="1:3" ht="21" customHeight="1">
      <c r="A108" s="1038"/>
      <c r="B108" s="1039"/>
      <c r="C108" s="1041"/>
    </row>
    <row r="109" spans="1:3" ht="21" customHeight="1">
      <c r="A109" s="1042"/>
      <c r="B109" s="1043"/>
      <c r="C109" s="1044"/>
    </row>
    <row r="110" spans="1:3" ht="21" customHeight="1">
      <c r="A110" s="132" t="s">
        <v>163</v>
      </c>
      <c r="B110" s="133">
        <f>SUM(B103:B109)</f>
        <v>0</v>
      </c>
      <c r="C110" s="134"/>
    </row>
    <row r="111" ht="16.5" customHeight="1"/>
    <row r="112" spans="1:3" s="127" customFormat="1" ht="33" customHeight="1">
      <c r="A112" s="953" t="str">
        <f>'03月カード利用明細表'!A112</f>
        <v>〇〇カード１０</v>
      </c>
      <c r="B112" s="952" t="str">
        <f>'03月カード利用明細表'!B112</f>
        <v>引落口座：〇〇銀行</v>
      </c>
      <c r="C112" s="950"/>
    </row>
    <row r="113" spans="1:3" s="127" customFormat="1" ht="18" customHeight="1">
      <c r="A113" s="932" t="str">
        <f>'03月カード利用明細表'!A113</f>
        <v>前々月１６日～前月１５日までの使用分 　　今月10日支払</v>
      </c>
      <c r="B113" s="951"/>
      <c r="C113" s="951"/>
    </row>
    <row r="114" spans="1:3" s="131" customFormat="1" ht="21" customHeight="1">
      <c r="A114" s="128" t="s">
        <v>30</v>
      </c>
      <c r="B114" s="129" t="s">
        <v>31</v>
      </c>
      <c r="C114" s="130" t="s">
        <v>32</v>
      </c>
    </row>
    <row r="115" spans="1:3" ht="21" customHeight="1">
      <c r="A115" s="1035"/>
      <c r="B115" s="1036"/>
      <c r="C115" s="1037"/>
    </row>
    <row r="116" spans="1:3" ht="21" customHeight="1">
      <c r="A116" s="1038"/>
      <c r="B116" s="1039"/>
      <c r="C116" s="1040"/>
    </row>
    <row r="117" spans="1:3" ht="21" customHeight="1">
      <c r="A117" s="1038"/>
      <c r="B117" s="1039"/>
      <c r="C117" s="1040"/>
    </row>
    <row r="118" spans="1:3" ht="21" customHeight="1">
      <c r="A118" s="1038"/>
      <c r="B118" s="1039"/>
      <c r="C118" s="1041"/>
    </row>
    <row r="119" spans="1:3" ht="21" customHeight="1">
      <c r="A119" s="1038"/>
      <c r="B119" s="1039"/>
      <c r="C119" s="1041"/>
    </row>
    <row r="120" spans="1:3" ht="21" customHeight="1">
      <c r="A120" s="1038"/>
      <c r="B120" s="1039"/>
      <c r="C120" s="1041"/>
    </row>
    <row r="121" spans="1:3" ht="21" customHeight="1">
      <c r="A121" s="1042"/>
      <c r="B121" s="1043"/>
      <c r="C121" s="1044"/>
    </row>
    <row r="122" spans="1:3" ht="21" customHeight="1">
      <c r="A122" s="132" t="s">
        <v>163</v>
      </c>
      <c r="B122" s="133">
        <f>SUM(B115:B121)</f>
        <v>0</v>
      </c>
      <c r="C122" s="134"/>
    </row>
    <row r="123" ht="16.5" customHeight="1"/>
    <row r="124" ht="16.5" customHeight="1"/>
    <row r="125" spans="1:2" ht="27" customHeight="1">
      <c r="A125" s="137" t="s">
        <v>164</v>
      </c>
      <c r="B125" s="138">
        <f>B14+B26+B38+B50+B62+B74+B86+B98+B110+B122</f>
        <v>0</v>
      </c>
    </row>
  </sheetData>
  <sheetProtection sheet="1" objects="1" scenarios="1"/>
  <mergeCells count="3">
    <mergeCell ref="A1:C1"/>
    <mergeCell ref="A2:C2"/>
    <mergeCell ref="B3:C3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BEBFF"/>
  </sheetPr>
  <dimension ref="A1:Y38"/>
  <sheetViews>
    <sheetView zoomScalePageLayoutView="0" workbookViewId="0" topLeftCell="A1">
      <pane xSplit="2" ySplit="4" topLeftCell="C5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A1" sqref="A1:G1"/>
    </sheetView>
  </sheetViews>
  <sheetFormatPr defaultColWidth="9.140625" defaultRowHeight="15"/>
  <cols>
    <col min="1" max="1" width="6.421875" style="163" customWidth="1"/>
    <col min="2" max="2" width="6.00390625" style="163" bestFit="1" customWidth="1"/>
    <col min="3" max="3" width="58.140625" style="11" customWidth="1"/>
    <col min="4" max="4" width="12.140625" style="17" customWidth="1"/>
    <col min="5" max="5" width="58.140625" style="10" customWidth="1"/>
    <col min="6" max="6" width="12.140625" style="11" bestFit="1" customWidth="1"/>
    <col min="7" max="7" width="16.140625" style="11" customWidth="1"/>
    <col min="8" max="8" width="13.7109375" style="14" customWidth="1"/>
    <col min="9" max="9" width="14.28125" style="15" bestFit="1" customWidth="1"/>
    <col min="10" max="10" width="10.8515625" style="16" bestFit="1" customWidth="1"/>
    <col min="11" max="11" width="9.00390625" style="11" customWidth="1"/>
    <col min="12" max="12" width="10.28125" style="17" bestFit="1" customWidth="1"/>
    <col min="13" max="13" width="14.421875" style="18" customWidth="1"/>
    <col min="14" max="14" width="10.57421875" style="19" bestFit="1" customWidth="1"/>
    <col min="15" max="15" width="9.140625" style="20" bestFit="1" customWidth="1"/>
    <col min="16" max="16" width="9.00390625" style="21" customWidth="1"/>
    <col min="17" max="17" width="16.421875" style="18" customWidth="1"/>
    <col min="18" max="18" width="11.421875" style="20" bestFit="1" customWidth="1"/>
    <col min="19" max="19" width="12.140625" style="22" customWidth="1"/>
    <col min="20" max="20" width="12.57421875" style="23" customWidth="1"/>
    <col min="21" max="21" width="10.421875" style="24" bestFit="1" customWidth="1"/>
    <col min="22" max="22" width="9.140625" style="25" bestFit="1" customWidth="1"/>
    <col min="23" max="23" width="5.140625" style="123" customWidth="1"/>
    <col min="24" max="24" width="10.00390625" style="17" customWidth="1"/>
    <col min="25" max="25" width="12.28125" style="17" customWidth="1"/>
    <col min="26" max="26" width="12.28125" style="11" customWidth="1"/>
    <col min="27" max="16384" width="9.00390625" style="11" customWidth="1"/>
  </cols>
  <sheetData>
    <row r="1" spans="1:23" ht="63" customHeight="1">
      <c r="A1" s="1306" t="s">
        <v>208</v>
      </c>
      <c r="B1" s="1306"/>
      <c r="C1" s="1306"/>
      <c r="D1" s="1306"/>
      <c r="E1" s="1306"/>
      <c r="F1" s="1306"/>
      <c r="G1" s="1306"/>
      <c r="W1" s="31"/>
    </row>
    <row r="2" spans="1:23" ht="19.5" thickBot="1">
      <c r="A2" s="9" t="s">
        <v>161</v>
      </c>
      <c r="B2" s="10"/>
      <c r="D2" s="11"/>
      <c r="E2" s="12" t="s">
        <v>6</v>
      </c>
      <c r="F2" s="13" t="s">
        <v>7</v>
      </c>
      <c r="G2" s="139">
        <f ca="1">NOW()</f>
        <v>44276.03434050926</v>
      </c>
      <c r="W2" s="17"/>
    </row>
    <row r="3" spans="1:23" ht="26.25" customHeight="1" thickBot="1">
      <c r="A3" s="1307" t="s">
        <v>35</v>
      </c>
      <c r="B3" s="1309" t="s">
        <v>36</v>
      </c>
      <c r="C3" s="140" t="s">
        <v>189</v>
      </c>
      <c r="D3" s="141" t="s">
        <v>190</v>
      </c>
      <c r="E3" s="1311" t="s">
        <v>191</v>
      </c>
      <c r="F3" s="1313" t="s">
        <v>173</v>
      </c>
      <c r="G3" s="1315" t="s">
        <v>38</v>
      </c>
      <c r="H3" s="49"/>
      <c r="I3" s="50"/>
      <c r="J3" s="51"/>
      <c r="L3" s="52"/>
      <c r="M3" s="49"/>
      <c r="N3" s="53"/>
      <c r="O3" s="54"/>
      <c r="P3" s="55"/>
      <c r="W3" s="17"/>
    </row>
    <row r="4" spans="1:23" ht="19.5" thickBot="1">
      <c r="A4" s="1308"/>
      <c r="B4" s="1310"/>
      <c r="C4" s="142" t="s">
        <v>39</v>
      </c>
      <c r="D4" s="184">
        <f>'11月現金収支表'!G37</f>
        <v>0</v>
      </c>
      <c r="E4" s="1312"/>
      <c r="F4" s="1314"/>
      <c r="G4" s="1316"/>
      <c r="H4" s="49"/>
      <c r="I4" s="50"/>
      <c r="J4" s="51"/>
      <c r="L4" s="52"/>
      <c r="M4" s="49"/>
      <c r="N4" s="53"/>
      <c r="O4" s="54"/>
      <c r="P4" s="55"/>
      <c r="W4" s="17"/>
    </row>
    <row r="5" spans="1:23" ht="18.75">
      <c r="A5" s="143">
        <v>44531</v>
      </c>
      <c r="B5" s="144" t="s">
        <v>62</v>
      </c>
      <c r="C5" s="815"/>
      <c r="D5" s="816"/>
      <c r="E5" s="1177"/>
      <c r="F5" s="1178"/>
      <c r="G5" s="145">
        <f>D5-F5</f>
        <v>0</v>
      </c>
      <c r="H5" s="49"/>
      <c r="I5" s="59"/>
      <c r="J5" s="51"/>
      <c r="L5" s="52"/>
      <c r="M5" s="49"/>
      <c r="N5" s="53"/>
      <c r="O5" s="54"/>
      <c r="P5" s="55"/>
      <c r="W5" s="17"/>
    </row>
    <row r="6" spans="1:23" ht="18.75">
      <c r="A6" s="143">
        <v>44532</v>
      </c>
      <c r="B6" s="144" t="s">
        <v>43</v>
      </c>
      <c r="C6" s="817"/>
      <c r="D6" s="818"/>
      <c r="E6" s="1179"/>
      <c r="F6" s="1180"/>
      <c r="G6" s="145">
        <f>D6-F6</f>
        <v>0</v>
      </c>
      <c r="H6" s="49"/>
      <c r="I6" s="50"/>
      <c r="J6" s="51"/>
      <c r="L6" s="52"/>
      <c r="M6" s="49"/>
      <c r="N6" s="53"/>
      <c r="O6" s="54"/>
      <c r="P6" s="55"/>
      <c r="W6" s="17"/>
    </row>
    <row r="7" spans="1:23" ht="18.75">
      <c r="A7" s="143">
        <v>44533</v>
      </c>
      <c r="B7" s="144" t="s">
        <v>44</v>
      </c>
      <c r="C7" s="819"/>
      <c r="D7" s="818"/>
      <c r="E7" s="1179"/>
      <c r="F7" s="1180"/>
      <c r="G7" s="145">
        <f aca="true" t="shared" si="0" ref="G7:G35">D7-F7</f>
        <v>0</v>
      </c>
      <c r="H7" s="49"/>
      <c r="I7" s="50"/>
      <c r="J7" s="51"/>
      <c r="L7" s="52"/>
      <c r="M7" s="49"/>
      <c r="N7" s="53"/>
      <c r="O7" s="54"/>
      <c r="P7" s="55"/>
      <c r="W7" s="17"/>
    </row>
    <row r="8" spans="1:23" ht="18.75">
      <c r="A8" s="185">
        <v>44534</v>
      </c>
      <c r="B8" s="148" t="s">
        <v>45</v>
      </c>
      <c r="C8" s="817"/>
      <c r="D8" s="818"/>
      <c r="E8" s="1179"/>
      <c r="F8" s="1180"/>
      <c r="G8" s="145">
        <f t="shared" si="0"/>
        <v>0</v>
      </c>
      <c r="H8" s="49"/>
      <c r="I8" s="50"/>
      <c r="J8" s="51"/>
      <c r="L8" s="52"/>
      <c r="M8" s="49"/>
      <c r="N8" s="53"/>
      <c r="O8" s="54"/>
      <c r="P8" s="55"/>
      <c r="W8" s="17"/>
    </row>
    <row r="9" spans="1:23" ht="18.75">
      <c r="A9" s="186">
        <v>44535</v>
      </c>
      <c r="B9" s="150" t="s">
        <v>46</v>
      </c>
      <c r="C9" s="817"/>
      <c r="D9" s="818"/>
      <c r="E9" s="1179"/>
      <c r="F9" s="1180"/>
      <c r="G9" s="145">
        <f t="shared" si="0"/>
        <v>0</v>
      </c>
      <c r="H9" s="49"/>
      <c r="I9" s="50"/>
      <c r="J9" s="51"/>
      <c r="L9" s="52"/>
      <c r="M9" s="49"/>
      <c r="N9" s="53"/>
      <c r="O9" s="54"/>
      <c r="P9" s="55"/>
      <c r="W9" s="17"/>
    </row>
    <row r="10" spans="1:23" ht="18.75">
      <c r="A10" s="143">
        <v>44536</v>
      </c>
      <c r="B10" s="144" t="s">
        <v>47</v>
      </c>
      <c r="C10" s="817"/>
      <c r="D10" s="818"/>
      <c r="E10" s="1179"/>
      <c r="F10" s="1180"/>
      <c r="G10" s="145">
        <f t="shared" si="0"/>
        <v>0</v>
      </c>
      <c r="H10" s="49"/>
      <c r="I10" s="50"/>
      <c r="J10" s="51"/>
      <c r="L10" s="52"/>
      <c r="M10" s="49"/>
      <c r="N10" s="53"/>
      <c r="O10" s="54"/>
      <c r="P10" s="55"/>
      <c r="W10" s="17"/>
    </row>
    <row r="11" spans="1:23" ht="18.75">
      <c r="A11" s="143">
        <v>44537</v>
      </c>
      <c r="B11" s="144" t="s">
        <v>41</v>
      </c>
      <c r="C11" s="819"/>
      <c r="D11" s="818"/>
      <c r="E11" s="1179"/>
      <c r="F11" s="1180"/>
      <c r="G11" s="145">
        <f t="shared" si="0"/>
        <v>0</v>
      </c>
      <c r="H11" s="49"/>
      <c r="I11" s="50"/>
      <c r="J11" s="51"/>
      <c r="L11" s="52"/>
      <c r="M11" s="49"/>
      <c r="N11" s="53"/>
      <c r="O11" s="54"/>
      <c r="P11" s="55"/>
      <c r="W11" s="17"/>
    </row>
    <row r="12" spans="1:23" ht="18.75">
      <c r="A12" s="143">
        <v>44538</v>
      </c>
      <c r="B12" s="144" t="s">
        <v>42</v>
      </c>
      <c r="C12" s="817"/>
      <c r="D12" s="818"/>
      <c r="E12" s="1179"/>
      <c r="F12" s="1180"/>
      <c r="G12" s="145">
        <f t="shared" si="0"/>
        <v>0</v>
      </c>
      <c r="H12" s="49"/>
      <c r="I12" s="50"/>
      <c r="J12" s="51"/>
      <c r="L12" s="52"/>
      <c r="M12" s="49"/>
      <c r="N12" s="53"/>
      <c r="O12" s="54"/>
      <c r="P12" s="55"/>
      <c r="W12" s="17"/>
    </row>
    <row r="13" spans="1:23" ht="18.75">
      <c r="A13" s="143">
        <v>44539</v>
      </c>
      <c r="B13" s="144" t="s">
        <v>43</v>
      </c>
      <c r="C13" s="817"/>
      <c r="D13" s="818"/>
      <c r="E13" s="1179"/>
      <c r="F13" s="1180"/>
      <c r="G13" s="145">
        <f t="shared" si="0"/>
        <v>0</v>
      </c>
      <c r="H13" s="49"/>
      <c r="I13" s="50"/>
      <c r="J13" s="51"/>
      <c r="L13" s="52"/>
      <c r="M13" s="49"/>
      <c r="N13" s="53"/>
      <c r="O13" s="54"/>
      <c r="P13" s="55"/>
      <c r="W13" s="17"/>
    </row>
    <row r="14" spans="1:23" ht="18.75">
      <c r="A14" s="143">
        <v>44540</v>
      </c>
      <c r="B14" s="144" t="s">
        <v>44</v>
      </c>
      <c r="C14" s="817"/>
      <c r="D14" s="818"/>
      <c r="E14" s="1179"/>
      <c r="F14" s="1180"/>
      <c r="G14" s="145">
        <f t="shared" si="0"/>
        <v>0</v>
      </c>
      <c r="H14" s="49"/>
      <c r="I14" s="50"/>
      <c r="J14" s="51"/>
      <c r="L14" s="52"/>
      <c r="M14" s="49"/>
      <c r="N14" s="53"/>
      <c r="O14" s="54"/>
      <c r="P14" s="55"/>
      <c r="W14" s="17"/>
    </row>
    <row r="15" spans="1:23" ht="18.75">
      <c r="A15" s="185">
        <v>44541</v>
      </c>
      <c r="B15" s="148" t="s">
        <v>45</v>
      </c>
      <c r="C15" s="817"/>
      <c r="D15" s="818"/>
      <c r="E15" s="1179"/>
      <c r="F15" s="1180"/>
      <c r="G15" s="145">
        <f t="shared" si="0"/>
        <v>0</v>
      </c>
      <c r="H15" s="49"/>
      <c r="I15" s="50"/>
      <c r="J15" s="51"/>
      <c r="L15" s="52"/>
      <c r="M15" s="49"/>
      <c r="N15" s="53"/>
      <c r="O15" s="54"/>
      <c r="P15" s="55"/>
      <c r="W15" s="17"/>
    </row>
    <row r="16" spans="1:23" ht="18.75">
      <c r="A16" s="186">
        <v>44542</v>
      </c>
      <c r="B16" s="150" t="s">
        <v>46</v>
      </c>
      <c r="C16" s="819"/>
      <c r="D16" s="818"/>
      <c r="E16" s="1179"/>
      <c r="F16" s="1180"/>
      <c r="G16" s="145">
        <f t="shared" si="0"/>
        <v>0</v>
      </c>
      <c r="H16" s="49"/>
      <c r="I16" s="50"/>
      <c r="J16" s="51"/>
      <c r="L16" s="52"/>
      <c r="M16" s="49"/>
      <c r="N16" s="53"/>
      <c r="O16" s="54"/>
      <c r="P16" s="55"/>
      <c r="W16" s="17"/>
    </row>
    <row r="17" spans="1:23" ht="18.75">
      <c r="A17" s="143">
        <v>44543</v>
      </c>
      <c r="B17" s="144" t="s">
        <v>47</v>
      </c>
      <c r="C17" s="817"/>
      <c r="D17" s="818"/>
      <c r="E17" s="1179"/>
      <c r="F17" s="1180"/>
      <c r="G17" s="145">
        <f t="shared" si="0"/>
        <v>0</v>
      </c>
      <c r="H17" s="49"/>
      <c r="I17" s="50"/>
      <c r="J17" s="51"/>
      <c r="L17" s="52"/>
      <c r="M17" s="49"/>
      <c r="N17" s="53"/>
      <c r="O17" s="54"/>
      <c r="P17" s="55"/>
      <c r="W17" s="17"/>
    </row>
    <row r="18" spans="1:23" ht="18.75">
      <c r="A18" s="143">
        <v>44544</v>
      </c>
      <c r="B18" s="144" t="s">
        <v>41</v>
      </c>
      <c r="C18" s="817"/>
      <c r="D18" s="818"/>
      <c r="E18" s="1179"/>
      <c r="F18" s="1180"/>
      <c r="G18" s="145">
        <f t="shared" si="0"/>
        <v>0</v>
      </c>
      <c r="H18" s="49"/>
      <c r="I18" s="50"/>
      <c r="J18" s="51"/>
      <c r="L18" s="52"/>
      <c r="M18" s="49"/>
      <c r="N18" s="53"/>
      <c r="O18" s="54"/>
      <c r="P18" s="55"/>
      <c r="W18" s="17"/>
    </row>
    <row r="19" spans="1:23" ht="18.75">
      <c r="A19" s="143">
        <v>44545</v>
      </c>
      <c r="B19" s="144" t="s">
        <v>42</v>
      </c>
      <c r="C19" s="817"/>
      <c r="D19" s="818"/>
      <c r="E19" s="1179"/>
      <c r="F19" s="1180"/>
      <c r="G19" s="145">
        <f t="shared" si="0"/>
        <v>0</v>
      </c>
      <c r="H19" s="49"/>
      <c r="I19" s="50"/>
      <c r="J19" s="51"/>
      <c r="L19" s="52"/>
      <c r="M19" s="49"/>
      <c r="N19" s="53"/>
      <c r="O19" s="54"/>
      <c r="P19" s="55"/>
      <c r="W19" s="17"/>
    </row>
    <row r="20" spans="1:23" ht="18.75">
      <c r="A20" s="143">
        <v>44546</v>
      </c>
      <c r="B20" s="144" t="s">
        <v>43</v>
      </c>
      <c r="C20" s="817"/>
      <c r="D20" s="818"/>
      <c r="E20" s="1179"/>
      <c r="F20" s="1180"/>
      <c r="G20" s="145">
        <f t="shared" si="0"/>
        <v>0</v>
      </c>
      <c r="H20" s="49"/>
      <c r="I20" s="50"/>
      <c r="J20" s="51"/>
      <c r="L20" s="52"/>
      <c r="M20" s="49"/>
      <c r="N20" s="53"/>
      <c r="O20" s="54"/>
      <c r="P20" s="55"/>
      <c r="W20" s="17"/>
    </row>
    <row r="21" spans="1:23" ht="18.75">
      <c r="A21" s="143">
        <v>44547</v>
      </c>
      <c r="B21" s="144" t="s">
        <v>44</v>
      </c>
      <c r="C21" s="817"/>
      <c r="D21" s="818"/>
      <c r="E21" s="1179"/>
      <c r="F21" s="1180"/>
      <c r="G21" s="145">
        <f t="shared" si="0"/>
        <v>0</v>
      </c>
      <c r="H21" s="49"/>
      <c r="I21" s="50"/>
      <c r="J21" s="51"/>
      <c r="L21" s="52"/>
      <c r="M21" s="49"/>
      <c r="N21" s="53"/>
      <c r="O21" s="54"/>
      <c r="P21" s="55"/>
      <c r="W21" s="17"/>
    </row>
    <row r="22" spans="1:23" ht="18.75">
      <c r="A22" s="185">
        <v>44548</v>
      </c>
      <c r="B22" s="148" t="s">
        <v>45</v>
      </c>
      <c r="C22" s="817"/>
      <c r="D22" s="818"/>
      <c r="E22" s="1179"/>
      <c r="F22" s="1180"/>
      <c r="G22" s="145">
        <f t="shared" si="0"/>
        <v>0</v>
      </c>
      <c r="H22" s="49"/>
      <c r="I22" s="50"/>
      <c r="J22" s="51"/>
      <c r="L22" s="52"/>
      <c r="M22" s="49"/>
      <c r="N22" s="53"/>
      <c r="O22" s="54"/>
      <c r="P22" s="55"/>
      <c r="W22" s="17"/>
    </row>
    <row r="23" spans="1:23" ht="18.75">
      <c r="A23" s="186">
        <v>44549</v>
      </c>
      <c r="B23" s="150" t="s">
        <v>46</v>
      </c>
      <c r="C23" s="817"/>
      <c r="D23" s="818"/>
      <c r="E23" s="1179"/>
      <c r="F23" s="1180"/>
      <c r="G23" s="145">
        <f t="shared" si="0"/>
        <v>0</v>
      </c>
      <c r="H23" s="49"/>
      <c r="I23" s="50"/>
      <c r="J23" s="51"/>
      <c r="L23" s="52"/>
      <c r="M23" s="49"/>
      <c r="N23" s="53"/>
      <c r="O23" s="54"/>
      <c r="P23" s="55"/>
      <c r="W23" s="17"/>
    </row>
    <row r="24" spans="1:23" ht="18.75">
      <c r="A24" s="143">
        <v>44550</v>
      </c>
      <c r="B24" s="144" t="s">
        <v>47</v>
      </c>
      <c r="C24" s="820"/>
      <c r="D24" s="818"/>
      <c r="E24" s="1179"/>
      <c r="F24" s="1180"/>
      <c r="G24" s="145">
        <f t="shared" si="0"/>
        <v>0</v>
      </c>
      <c r="H24" s="49"/>
      <c r="I24" s="50"/>
      <c r="J24" s="51"/>
      <c r="L24" s="52"/>
      <c r="M24" s="49"/>
      <c r="N24" s="53"/>
      <c r="O24" s="54"/>
      <c r="P24" s="55"/>
      <c r="W24" s="17"/>
    </row>
    <row r="25" spans="1:23" ht="18.75">
      <c r="A25" s="143">
        <v>44551</v>
      </c>
      <c r="B25" s="144" t="s">
        <v>41</v>
      </c>
      <c r="C25" s="817"/>
      <c r="D25" s="818"/>
      <c r="E25" s="1179"/>
      <c r="F25" s="1180"/>
      <c r="G25" s="145">
        <f t="shared" si="0"/>
        <v>0</v>
      </c>
      <c r="H25" s="49"/>
      <c r="I25" s="50"/>
      <c r="J25" s="51"/>
      <c r="L25" s="52"/>
      <c r="M25" s="49"/>
      <c r="N25" s="53"/>
      <c r="O25" s="54"/>
      <c r="P25" s="55"/>
      <c r="W25" s="17"/>
    </row>
    <row r="26" spans="1:23" ht="18.75">
      <c r="A26" s="143">
        <v>44552</v>
      </c>
      <c r="B26" s="144" t="s">
        <v>42</v>
      </c>
      <c r="C26" s="817"/>
      <c r="D26" s="818"/>
      <c r="E26" s="1179"/>
      <c r="F26" s="1180"/>
      <c r="G26" s="145">
        <f t="shared" si="0"/>
        <v>0</v>
      </c>
      <c r="H26" s="49"/>
      <c r="I26" s="50"/>
      <c r="J26" s="51"/>
      <c r="L26" s="52"/>
      <c r="M26" s="49"/>
      <c r="N26" s="53"/>
      <c r="O26" s="54"/>
      <c r="P26" s="55"/>
      <c r="W26" s="17"/>
    </row>
    <row r="27" spans="1:23" ht="18.75">
      <c r="A27" s="143">
        <v>44553</v>
      </c>
      <c r="B27" s="144" t="s">
        <v>43</v>
      </c>
      <c r="C27" s="817"/>
      <c r="D27" s="818"/>
      <c r="E27" s="1179"/>
      <c r="F27" s="1180"/>
      <c r="G27" s="145">
        <f t="shared" si="0"/>
        <v>0</v>
      </c>
      <c r="H27" s="49"/>
      <c r="I27" s="50"/>
      <c r="J27" s="51"/>
      <c r="L27" s="52"/>
      <c r="M27" s="49"/>
      <c r="N27" s="53"/>
      <c r="O27" s="54"/>
      <c r="P27" s="55"/>
      <c r="W27" s="17"/>
    </row>
    <row r="28" spans="1:23" ht="18.75">
      <c r="A28" s="143">
        <v>44554</v>
      </c>
      <c r="B28" s="144" t="s">
        <v>44</v>
      </c>
      <c r="C28" s="817"/>
      <c r="D28" s="818"/>
      <c r="E28" s="1179"/>
      <c r="F28" s="1180"/>
      <c r="G28" s="145">
        <f t="shared" si="0"/>
        <v>0</v>
      </c>
      <c r="H28" s="49"/>
      <c r="I28" s="50"/>
      <c r="J28" s="51"/>
      <c r="L28" s="52"/>
      <c r="M28" s="49"/>
      <c r="N28" s="53"/>
      <c r="O28" s="54"/>
      <c r="P28" s="55"/>
      <c r="W28" s="17"/>
    </row>
    <row r="29" spans="1:23" ht="18.75">
      <c r="A29" s="185">
        <v>44555</v>
      </c>
      <c r="B29" s="148" t="s">
        <v>45</v>
      </c>
      <c r="C29" s="817"/>
      <c r="D29" s="818"/>
      <c r="E29" s="1179"/>
      <c r="F29" s="1180"/>
      <c r="G29" s="145">
        <f t="shared" si="0"/>
        <v>0</v>
      </c>
      <c r="H29" s="49"/>
      <c r="I29" s="50"/>
      <c r="J29" s="51"/>
      <c r="L29" s="52"/>
      <c r="M29" s="49"/>
      <c r="N29" s="53"/>
      <c r="O29" s="54"/>
      <c r="P29" s="55"/>
      <c r="W29" s="17"/>
    </row>
    <row r="30" spans="1:23" ht="18.75">
      <c r="A30" s="186">
        <v>44556</v>
      </c>
      <c r="B30" s="150" t="s">
        <v>46</v>
      </c>
      <c r="C30" s="817"/>
      <c r="D30" s="818"/>
      <c r="E30" s="1179"/>
      <c r="F30" s="1180"/>
      <c r="G30" s="145">
        <f t="shared" si="0"/>
        <v>0</v>
      </c>
      <c r="H30" s="49"/>
      <c r="I30" s="50"/>
      <c r="J30" s="51"/>
      <c r="L30" s="52"/>
      <c r="M30" s="49"/>
      <c r="N30" s="53"/>
      <c r="O30" s="54"/>
      <c r="P30" s="55"/>
      <c r="W30" s="17"/>
    </row>
    <row r="31" spans="1:23" ht="18.75">
      <c r="A31" s="143">
        <v>44557</v>
      </c>
      <c r="B31" s="144" t="s">
        <v>47</v>
      </c>
      <c r="C31" s="817"/>
      <c r="D31" s="818"/>
      <c r="E31" s="1179"/>
      <c r="F31" s="1180"/>
      <c r="G31" s="145">
        <f t="shared" si="0"/>
        <v>0</v>
      </c>
      <c r="H31" s="49"/>
      <c r="I31" s="50"/>
      <c r="J31" s="51"/>
      <c r="L31" s="52"/>
      <c r="M31" s="49"/>
      <c r="N31" s="53"/>
      <c r="O31" s="54"/>
      <c r="P31" s="55"/>
      <c r="W31" s="17"/>
    </row>
    <row r="32" spans="1:23" ht="18.75">
      <c r="A32" s="143">
        <v>44558</v>
      </c>
      <c r="B32" s="144" t="s">
        <v>41</v>
      </c>
      <c r="C32" s="817"/>
      <c r="D32" s="818"/>
      <c r="E32" s="1179"/>
      <c r="F32" s="1180"/>
      <c r="G32" s="145">
        <f t="shared" si="0"/>
        <v>0</v>
      </c>
      <c r="H32" s="49"/>
      <c r="I32" s="50"/>
      <c r="J32" s="51"/>
      <c r="L32" s="52"/>
      <c r="M32" s="49"/>
      <c r="N32" s="53"/>
      <c r="O32" s="54"/>
      <c r="P32" s="55"/>
      <c r="W32" s="17"/>
    </row>
    <row r="33" spans="1:23" ht="18.75">
      <c r="A33" s="143">
        <v>44559</v>
      </c>
      <c r="B33" s="144" t="s">
        <v>42</v>
      </c>
      <c r="C33" s="817"/>
      <c r="D33" s="818"/>
      <c r="E33" s="1179"/>
      <c r="F33" s="1180"/>
      <c r="G33" s="145">
        <f t="shared" si="0"/>
        <v>0</v>
      </c>
      <c r="H33" s="49"/>
      <c r="I33" s="50"/>
      <c r="J33" s="51"/>
      <c r="L33" s="52"/>
      <c r="M33" s="49"/>
      <c r="N33" s="53"/>
      <c r="O33" s="54"/>
      <c r="P33" s="55"/>
      <c r="W33" s="17"/>
    </row>
    <row r="34" spans="1:23" ht="18.75">
      <c r="A34" s="813">
        <v>44560</v>
      </c>
      <c r="B34" s="814" t="s">
        <v>43</v>
      </c>
      <c r="C34" s="817"/>
      <c r="D34" s="818"/>
      <c r="E34" s="1179"/>
      <c r="F34" s="1180"/>
      <c r="G34" s="145">
        <f t="shared" si="0"/>
        <v>0</v>
      </c>
      <c r="H34" s="49"/>
      <c r="I34" s="50"/>
      <c r="J34" s="51"/>
      <c r="L34" s="52"/>
      <c r="M34" s="49"/>
      <c r="N34" s="53"/>
      <c r="O34" s="54"/>
      <c r="P34" s="55"/>
      <c r="W34" s="17"/>
    </row>
    <row r="35" spans="1:23" ht="19.5" thickBot="1">
      <c r="A35" s="152">
        <v>44561</v>
      </c>
      <c r="B35" s="153" t="s">
        <v>44</v>
      </c>
      <c r="C35" s="821"/>
      <c r="D35" s="822"/>
      <c r="E35" s="1181"/>
      <c r="F35" s="1182"/>
      <c r="G35" s="154">
        <f t="shared" si="0"/>
        <v>0</v>
      </c>
      <c r="H35" s="49"/>
      <c r="I35" s="50"/>
      <c r="J35" s="51"/>
      <c r="L35" s="52"/>
      <c r="M35" s="49"/>
      <c r="N35" s="53"/>
      <c r="O35" s="54"/>
      <c r="P35" s="55"/>
      <c r="W35" s="17"/>
    </row>
    <row r="36" spans="1:23" ht="19.5" thickBot="1">
      <c r="A36" s="155"/>
      <c r="B36" s="156"/>
      <c r="C36" s="157" t="s">
        <v>174</v>
      </c>
      <c r="D36" s="158">
        <f>SUM(D5:D35)</f>
        <v>0</v>
      </c>
      <c r="E36" s="939" t="s">
        <v>175</v>
      </c>
      <c r="F36" s="283">
        <f>SUM(F5:F35)</f>
        <v>0</v>
      </c>
      <c r="G36" s="282">
        <f>SUM(G5:G35)</f>
        <v>0</v>
      </c>
      <c r="H36" s="49"/>
      <c r="I36" s="50"/>
      <c r="J36" s="51"/>
      <c r="L36" s="52"/>
      <c r="M36" s="49"/>
      <c r="N36" s="53"/>
      <c r="O36" s="54"/>
      <c r="P36" s="55"/>
      <c r="W36" s="17"/>
    </row>
    <row r="37" spans="1:25" s="105" customFormat="1" ht="39" customHeight="1" thickBot="1">
      <c r="A37" s="159"/>
      <c r="B37" s="160"/>
      <c r="C37" s="161" t="s">
        <v>176</v>
      </c>
      <c r="D37" s="162">
        <f>D4+D36</f>
        <v>0</v>
      </c>
      <c r="E37" s="284" t="s">
        <v>193</v>
      </c>
      <c r="F37" s="285">
        <f>F36</f>
        <v>0</v>
      </c>
      <c r="G37" s="287">
        <f>D37-F37</f>
        <v>0</v>
      </c>
      <c r="H37" s="102"/>
      <c r="I37" s="103"/>
      <c r="J37" s="104"/>
      <c r="L37" s="106"/>
      <c r="M37" s="102"/>
      <c r="N37" s="107"/>
      <c r="O37" s="108"/>
      <c r="P37" s="109"/>
      <c r="Q37" s="110"/>
      <c r="R37" s="111"/>
      <c r="S37" s="112"/>
      <c r="T37" s="113"/>
      <c r="U37" s="114"/>
      <c r="V37" s="115"/>
      <c r="W37" s="116"/>
      <c r="X37" s="116"/>
      <c r="Y37" s="116"/>
    </row>
    <row r="38" ht="19.5" thickBot="1">
      <c r="G38" s="286" t="s">
        <v>89</v>
      </c>
    </row>
  </sheetData>
  <sheetProtection sheet="1" objects="1" scenarios="1"/>
  <mergeCells count="6">
    <mergeCell ref="A1:G1"/>
    <mergeCell ref="A3:A4"/>
    <mergeCell ref="B3:B4"/>
    <mergeCell ref="E3:E4"/>
    <mergeCell ref="F3:F4"/>
    <mergeCell ref="G3:G4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Z6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G1"/>
    </sheetView>
  </sheetViews>
  <sheetFormatPr defaultColWidth="9.140625" defaultRowHeight="15"/>
  <cols>
    <col min="1" max="1" width="39.57421875" style="1" customWidth="1"/>
    <col min="2" max="2" width="15.57421875" style="2" customWidth="1"/>
    <col min="3" max="4" width="15.57421875" style="8" customWidth="1"/>
    <col min="5" max="5" width="15.57421875" style="4" customWidth="1"/>
    <col min="6" max="6" width="15.57421875" style="5" customWidth="1"/>
    <col min="7" max="7" width="16.140625" style="1" customWidth="1"/>
    <col min="8" max="8" width="18.421875" style="1" customWidth="1"/>
    <col min="9" max="16384" width="9.00390625" style="1" customWidth="1"/>
  </cols>
  <sheetData>
    <row r="1" spans="1:7" ht="38.25" customHeight="1">
      <c r="A1" s="1289" t="s">
        <v>0</v>
      </c>
      <c r="B1" s="1289"/>
      <c r="C1" s="1289"/>
      <c r="D1" s="1289"/>
      <c r="E1" s="1289"/>
      <c r="F1" s="1289"/>
      <c r="G1" s="1289"/>
    </row>
    <row r="2" spans="1:8" ht="21" customHeight="1">
      <c r="A2" s="1290" t="s">
        <v>2</v>
      </c>
      <c r="B2" s="1290"/>
      <c r="C2" s="1290"/>
      <c r="D2" s="1290"/>
      <c r="E2" s="1290"/>
      <c r="F2" s="1290"/>
      <c r="G2" s="1290"/>
      <c r="H2" s="3"/>
    </row>
    <row r="3" spans="1:8" ht="18" customHeight="1">
      <c r="A3" s="9" t="s">
        <v>5</v>
      </c>
      <c r="B3" s="218"/>
      <c r="C3" s="218"/>
      <c r="D3" s="218"/>
      <c r="E3" s="218"/>
      <c r="F3" s="13" t="s">
        <v>7</v>
      </c>
      <c r="G3" s="167">
        <f ca="1">NOW()</f>
        <v>44276.03434050926</v>
      </c>
      <c r="H3" s="3"/>
    </row>
    <row r="4" spans="1:8" ht="36.75" customHeight="1">
      <c r="A4" s="197" t="s">
        <v>186</v>
      </c>
      <c r="B4" s="189"/>
      <c r="C4" s="189"/>
      <c r="D4" s="1"/>
      <c r="E4" s="189"/>
      <c r="F4" s="189"/>
      <c r="G4" s="189"/>
      <c r="H4" s="3"/>
    </row>
    <row r="5" spans="1:26" s="33" customFormat="1" ht="18" customHeight="1" thickBot="1">
      <c r="A5" s="9"/>
      <c r="B5" s="208"/>
      <c r="E5" s="13"/>
      <c r="G5" s="12" t="s">
        <v>6</v>
      </c>
      <c r="I5" s="14"/>
      <c r="J5" s="209"/>
      <c r="K5" s="210"/>
      <c r="M5" s="211"/>
      <c r="N5" s="18"/>
      <c r="O5" s="212"/>
      <c r="P5" s="20"/>
      <c r="Q5" s="21"/>
      <c r="R5" s="18"/>
      <c r="S5" s="20"/>
      <c r="T5" s="22"/>
      <c r="U5" s="23"/>
      <c r="V5" s="24"/>
      <c r="W5" s="25"/>
      <c r="X5" s="211"/>
      <c r="Y5" s="211"/>
      <c r="Z5" s="211"/>
    </row>
    <row r="6" spans="1:8" s="7" customFormat="1" ht="42" customHeight="1" thickBot="1">
      <c r="A6" s="1292" t="s">
        <v>187</v>
      </c>
      <c r="B6" s="1293"/>
      <c r="C6" s="26" t="s">
        <v>8</v>
      </c>
      <c r="D6" s="27" t="s">
        <v>183</v>
      </c>
      <c r="E6" s="28" t="s">
        <v>3</v>
      </c>
      <c r="F6" s="29" t="s">
        <v>9</v>
      </c>
      <c r="G6" s="30" t="s">
        <v>4</v>
      </c>
      <c r="H6" s="6"/>
    </row>
    <row r="7" spans="1:7" ht="33" customHeight="1">
      <c r="A7" s="928" t="str">
        <f>'01月統合家計簿'!A7</f>
        <v>○○銀行　１</v>
      </c>
      <c r="B7" s="1049"/>
      <c r="C7" s="348">
        <f>'01月統合家計簿'!G7</f>
        <v>0</v>
      </c>
      <c r="D7" s="169">
        <f>'02月銀行口座入出金表'!C5+'02月銀行口座入出金表'!C6+'02月銀行口座入出金表'!C7+'02月銀行口座入出金表'!C8+'02月銀行口座入出金表'!C9</f>
        <v>0</v>
      </c>
      <c r="E7" s="164">
        <f>'02月銀行口座入出金表'!F5+'02月銀行口座入出金表'!F6+'02月銀行口座入出金表'!F7+'02月銀行口座入出金表'!F8+'02月銀行口座入出金表'!F9</f>
        <v>0</v>
      </c>
      <c r="F7" s="165">
        <f>'02月銀行口座入出金表'!I5+'02月銀行口座入出金表'!I6+'02月銀行口座入出金表'!I7+'02月銀行口座入出金表'!I8+'02月銀行口座入出金表'!I9</f>
        <v>0</v>
      </c>
      <c r="G7" s="171">
        <f aca="true" t="shared" si="0" ref="G7:G16">C7-D7+E7-F7</f>
        <v>0</v>
      </c>
    </row>
    <row r="8" spans="1:7" ht="33" customHeight="1">
      <c r="A8" s="929" t="str">
        <f>'01月統合家計簿'!A8</f>
        <v>○○銀行　２</v>
      </c>
      <c r="B8" s="1048"/>
      <c r="C8" s="349">
        <f>'01月統合家計簿'!G8</f>
        <v>0</v>
      </c>
      <c r="D8" s="918">
        <f>'02月銀行口座入出金表'!C10+'02月銀行口座入出金表'!C11+'02月銀行口座入出金表'!C12+'02月銀行口座入出金表'!C13+'02月銀行口座入出金表'!C14</f>
        <v>0</v>
      </c>
      <c r="E8" s="173">
        <f>'02月銀行口座入出金表'!F10+'02月銀行口座入出金表'!F11+'02月銀行口座入出金表'!F12+'02月銀行口座入出金表'!F13+'02月銀行口座入出金表'!F14</f>
        <v>0</v>
      </c>
      <c r="F8" s="174">
        <f>'02月銀行口座入出金表'!I10+'02月銀行口座入出金表'!I11+'02月銀行口座入出金表'!I12+'02月銀行口座入出金表'!I13+'02月銀行口座入出金表'!I14</f>
        <v>0</v>
      </c>
      <c r="G8" s="171">
        <f t="shared" si="0"/>
        <v>0</v>
      </c>
    </row>
    <row r="9" spans="1:7" ht="33" customHeight="1">
      <c r="A9" s="929" t="str">
        <f>'01月統合家計簿'!A9</f>
        <v>○○銀行　３</v>
      </c>
      <c r="B9" s="1048"/>
      <c r="C9" s="349">
        <f>'01月統合家計簿'!G9</f>
        <v>0</v>
      </c>
      <c r="D9" s="918">
        <f>'02月銀行口座入出金表'!C15+'02月銀行口座入出金表'!C16+'02月銀行口座入出金表'!C17+'02月銀行口座入出金表'!C18+'02月銀行口座入出金表'!C19</f>
        <v>0</v>
      </c>
      <c r="E9" s="173">
        <f>'02月銀行口座入出金表'!F15+'02月銀行口座入出金表'!F16+'02月銀行口座入出金表'!F17+'02月銀行口座入出金表'!F18+'02月銀行口座入出金表'!F19</f>
        <v>0</v>
      </c>
      <c r="F9" s="174">
        <f>'02月銀行口座入出金表'!I15+'02月銀行口座入出金表'!I16+'02月銀行口座入出金表'!I17+'02月銀行口座入出金表'!I18+'02月銀行口座入出金表'!I19</f>
        <v>0</v>
      </c>
      <c r="G9" s="171">
        <f t="shared" si="0"/>
        <v>0</v>
      </c>
    </row>
    <row r="10" spans="1:7" ht="33" customHeight="1">
      <c r="A10" s="929" t="str">
        <f>'01月統合家計簿'!A10</f>
        <v>○○銀行　４</v>
      </c>
      <c r="B10" s="1046"/>
      <c r="C10" s="349">
        <f>'01月統合家計簿'!G10</f>
        <v>0</v>
      </c>
      <c r="D10" s="918">
        <f>'02月銀行口座入出金表'!C20+'02月銀行口座入出金表'!C21+'02月銀行口座入出金表'!C22+'02月銀行口座入出金表'!C23+'02月銀行口座入出金表'!C24</f>
        <v>0</v>
      </c>
      <c r="E10" s="173">
        <f>'02月銀行口座入出金表'!F20+'02月銀行口座入出金表'!F21+'02月銀行口座入出金表'!F22+'02月銀行口座入出金表'!F23+'02月銀行口座入出金表'!F24</f>
        <v>0</v>
      </c>
      <c r="F10" s="174">
        <f>'02月銀行口座入出金表'!I20+'02月銀行口座入出金表'!I21+'02月銀行口座入出金表'!I22+'02月銀行口座入出金表'!I23+'02月銀行口座入出金表'!I24</f>
        <v>0</v>
      </c>
      <c r="G10" s="171">
        <f t="shared" si="0"/>
        <v>0</v>
      </c>
    </row>
    <row r="11" spans="1:7" ht="33" customHeight="1">
      <c r="A11" s="929" t="str">
        <f>'01月統合家計簿'!A11</f>
        <v>○○銀行　５</v>
      </c>
      <c r="B11" s="1046"/>
      <c r="C11" s="349">
        <f>'01月統合家計簿'!G11</f>
        <v>0</v>
      </c>
      <c r="D11" s="918">
        <f>'02月銀行口座入出金表'!C25+'02月銀行口座入出金表'!C26+'02月銀行口座入出金表'!C27+'02月銀行口座入出金表'!C28+'02月銀行口座入出金表'!C29</f>
        <v>0</v>
      </c>
      <c r="E11" s="175">
        <f>'02月銀行口座入出金表'!F25+'02月銀行口座入出金表'!F26+'02月銀行口座入出金表'!F27+'02月銀行口座入出金表'!F28+'02月銀行口座入出金表'!F29</f>
        <v>0</v>
      </c>
      <c r="F11" s="174">
        <f>'02月銀行口座入出金表'!I25+'02月銀行口座入出金表'!I26+'02月銀行口座入出金表'!I27+'02月銀行口座入出金表'!I28+'02月銀行口座入出金表'!I29</f>
        <v>0</v>
      </c>
      <c r="G11" s="171">
        <f t="shared" si="0"/>
        <v>0</v>
      </c>
    </row>
    <row r="12" spans="1:7" ht="33" customHeight="1">
      <c r="A12" s="929" t="str">
        <f>'01月統合家計簿'!A12</f>
        <v>○○銀行　６</v>
      </c>
      <c r="B12" s="1046"/>
      <c r="C12" s="349">
        <f>'01月統合家計簿'!G12</f>
        <v>0</v>
      </c>
      <c r="D12" s="918">
        <f>'02月銀行口座入出金表'!C30+'02月銀行口座入出金表'!C31+'02月銀行口座入出金表'!C32+'02月銀行口座入出金表'!C33+'02月銀行口座入出金表'!C34</f>
        <v>0</v>
      </c>
      <c r="E12" s="175">
        <f>'02月銀行口座入出金表'!F30+'02月銀行口座入出金表'!F31+'02月銀行口座入出金表'!F32+'02月銀行口座入出金表'!F33+'02月銀行口座入出金表'!F34</f>
        <v>0</v>
      </c>
      <c r="F12" s="174">
        <f>'02月銀行口座入出金表'!I30+'02月銀行口座入出金表'!I31+'02月銀行口座入出金表'!I32+'02月銀行口座入出金表'!I33+'02月銀行口座入出金表'!I34</f>
        <v>0</v>
      </c>
      <c r="G12" s="171">
        <f t="shared" si="0"/>
        <v>0</v>
      </c>
    </row>
    <row r="13" spans="1:7" ht="33" customHeight="1">
      <c r="A13" s="929" t="str">
        <f>'01月統合家計簿'!A13</f>
        <v>○○銀行　７</v>
      </c>
      <c r="B13" s="1046"/>
      <c r="C13" s="349">
        <f>'01月統合家計簿'!G13</f>
        <v>0</v>
      </c>
      <c r="D13" s="918">
        <f>'02月銀行口座入出金表'!C35+'02月銀行口座入出金表'!C36+'02月銀行口座入出金表'!C37+'02月銀行口座入出金表'!C38+'02月銀行口座入出金表'!C39</f>
        <v>0</v>
      </c>
      <c r="E13" s="175">
        <f>'02月銀行口座入出金表'!F35+'02月銀行口座入出金表'!F36+'02月銀行口座入出金表'!F37+'02月銀行口座入出金表'!F38+'02月銀行口座入出金表'!F39</f>
        <v>0</v>
      </c>
      <c r="F13" s="174">
        <f>'02月銀行口座入出金表'!I35+'02月銀行口座入出金表'!I36+'02月銀行口座入出金表'!I37+'02月銀行口座入出金表'!I38+'02月銀行口座入出金表'!I39</f>
        <v>0</v>
      </c>
      <c r="G13" s="171">
        <f t="shared" si="0"/>
        <v>0</v>
      </c>
    </row>
    <row r="14" spans="1:7" ht="33" customHeight="1">
      <c r="A14" s="929" t="str">
        <f>'01月統合家計簿'!A14</f>
        <v>○○銀行　８</v>
      </c>
      <c r="B14" s="1046"/>
      <c r="C14" s="349">
        <f>'01月統合家計簿'!G14</f>
        <v>0</v>
      </c>
      <c r="D14" s="918">
        <f>'02月銀行口座入出金表'!C40+'02月銀行口座入出金表'!C41+'02月銀行口座入出金表'!C42+'02月銀行口座入出金表'!C43+'02月銀行口座入出金表'!C44</f>
        <v>0</v>
      </c>
      <c r="E14" s="175">
        <f>'02月銀行口座入出金表'!F40+'02月銀行口座入出金表'!F41+'02月銀行口座入出金表'!F42+'02月銀行口座入出金表'!F43+'02月銀行口座入出金表'!F44</f>
        <v>0</v>
      </c>
      <c r="F14" s="174">
        <f>'02月銀行口座入出金表'!I40+'02月銀行口座入出金表'!I41+'02月銀行口座入出金表'!I42+'02月銀行口座入出金表'!I43+'02月銀行口座入出金表'!I44</f>
        <v>0</v>
      </c>
      <c r="G14" s="171">
        <f t="shared" si="0"/>
        <v>0</v>
      </c>
    </row>
    <row r="15" spans="1:7" ht="33" customHeight="1">
      <c r="A15" s="929" t="str">
        <f>'01月統合家計簿'!A15</f>
        <v>○○銀行　９</v>
      </c>
      <c r="B15" s="1046"/>
      <c r="C15" s="349">
        <f>'01月統合家計簿'!G15</f>
        <v>0</v>
      </c>
      <c r="D15" s="918">
        <f>'02月銀行口座入出金表'!C45+'02月銀行口座入出金表'!C46+'02月銀行口座入出金表'!C47+'02月銀行口座入出金表'!C48+'02月銀行口座入出金表'!C49</f>
        <v>0</v>
      </c>
      <c r="E15" s="175">
        <f>'02月銀行口座入出金表'!F45+'02月銀行口座入出金表'!F46+'02月銀行口座入出金表'!F47+'02月銀行口座入出金表'!F48+'02月銀行口座入出金表'!F49</f>
        <v>0</v>
      </c>
      <c r="F15" s="174">
        <f>'02月銀行口座入出金表'!I45+'02月銀行口座入出金表'!I46+'02月銀行口座入出金表'!I47+'02月銀行口座入出金表'!I48+'02月銀行口座入出金表'!I49</f>
        <v>0</v>
      </c>
      <c r="G15" s="171">
        <f t="shared" si="0"/>
        <v>0</v>
      </c>
    </row>
    <row r="16" spans="1:7" ht="33" customHeight="1" thickBot="1">
      <c r="A16" s="929" t="str">
        <f>'01月統合家計簿'!A16</f>
        <v>○○銀行　１０</v>
      </c>
      <c r="B16" s="1047"/>
      <c r="C16" s="350">
        <f>'01月統合家計簿'!G16</f>
        <v>0</v>
      </c>
      <c r="D16" s="170">
        <f>'02月銀行口座入出金表'!C50+'02月銀行口座入出金表'!C51+'02月銀行口座入出金表'!C52+'02月銀行口座入出金表'!C53+'02月銀行口座入出金表'!C54</f>
        <v>0</v>
      </c>
      <c r="E16" s="176">
        <f>'02月銀行口座入出金表'!F50+'02月銀行口座入出金表'!F51+'02月銀行口座入出金表'!F52+'02月銀行口座入出金表'!F53+'02月銀行口座入出金表'!F54</f>
        <v>0</v>
      </c>
      <c r="F16" s="196">
        <f>'02月銀行口座入出金表'!I50+'02月銀行口座入出金表'!I51+'02月銀行口座入出金表'!I52+'02月銀行口座入出金表'!I53+'02月銀行口座入出金表'!I54</f>
        <v>0</v>
      </c>
      <c r="G16" s="172">
        <f t="shared" si="0"/>
        <v>0</v>
      </c>
    </row>
    <row r="17" spans="1:7" ht="36" customHeight="1" thickBot="1">
      <c r="A17" s="1294" t="s">
        <v>64</v>
      </c>
      <c r="B17" s="1295"/>
      <c r="C17" s="177">
        <f>'01月現金入出金表'!G37</f>
        <v>0</v>
      </c>
      <c r="D17" s="178"/>
      <c r="E17" s="179">
        <f>'02月現金入出金表'!D36</f>
        <v>0</v>
      </c>
      <c r="F17" s="180">
        <f>'02月現金入出金表'!F38</f>
        <v>0</v>
      </c>
      <c r="G17" s="195">
        <f>C17+E17-F17</f>
        <v>0</v>
      </c>
    </row>
    <row r="18" spans="1:7" ht="42" customHeight="1" thickBot="1">
      <c r="A18" s="1296" t="s">
        <v>1</v>
      </c>
      <c r="B18" s="1297"/>
      <c r="C18" s="226">
        <f>SUM(C7:C17)</f>
        <v>0</v>
      </c>
      <c r="D18" s="230">
        <f>SUM(D7:D17)</f>
        <v>0</v>
      </c>
      <c r="E18" s="231">
        <f>SUM(E7:E17)</f>
        <v>0</v>
      </c>
      <c r="F18" s="232">
        <f>SUM(F7:F17)</f>
        <v>0</v>
      </c>
      <c r="G18" s="233">
        <f>C18-D18+E18-F18</f>
        <v>0</v>
      </c>
    </row>
    <row r="19" spans="1:8" ht="36" customHeight="1">
      <c r="A19" s="205"/>
      <c r="B19" s="205"/>
      <c r="C19" s="205"/>
      <c r="D19" s="205"/>
      <c r="E19" s="205"/>
      <c r="F19" s="205"/>
      <c r="G19" s="205"/>
      <c r="H19" s="191"/>
    </row>
    <row r="20" spans="1:8" ht="54" customHeight="1">
      <c r="A20" s="1291" t="s">
        <v>76</v>
      </c>
      <c r="B20" s="1291"/>
      <c r="C20" s="1291"/>
      <c r="D20" s="1291"/>
      <c r="E20" s="1291"/>
      <c r="F20" s="1291"/>
      <c r="G20" s="1291"/>
      <c r="H20" s="191"/>
    </row>
    <row r="21" spans="1:7" ht="42.75" customHeight="1" thickBot="1">
      <c r="A21" s="205" t="s">
        <v>70</v>
      </c>
      <c r="B21" s="203"/>
      <c r="C21" s="203"/>
      <c r="D21" s="214"/>
      <c r="E21" s="215"/>
      <c r="F21" s="216"/>
      <c r="G21" s="217"/>
    </row>
    <row r="22" spans="1:7" ht="42" customHeight="1" thickBot="1">
      <c r="A22" s="1286" t="s">
        <v>67</v>
      </c>
      <c r="B22" s="1287"/>
      <c r="C22" s="1287"/>
      <c r="D22" s="1288"/>
      <c r="E22" s="199" t="s">
        <v>66</v>
      </c>
      <c r="F22" s="199" t="s">
        <v>74</v>
      </c>
      <c r="G22" s="201" t="s">
        <v>249</v>
      </c>
    </row>
    <row r="23" spans="1:7" ht="21" customHeight="1" thickBot="1">
      <c r="A23" s="1298" t="s">
        <v>250</v>
      </c>
      <c r="B23" s="1299"/>
      <c r="C23" s="1299"/>
      <c r="D23" s="1299"/>
      <c r="E23" s="1299"/>
      <c r="F23" s="1300"/>
      <c r="G23" s="1270">
        <f>C18</f>
        <v>0</v>
      </c>
    </row>
    <row r="24" spans="1:7" ht="21" customHeight="1">
      <c r="A24" s="1204" t="str">
        <f>'01月統合家計簿'!A24</f>
        <v>年内の入金予定項目明細を記してください</v>
      </c>
      <c r="B24" s="921"/>
      <c r="C24" s="921"/>
      <c r="D24" s="922"/>
      <c r="E24" s="915">
        <v>0</v>
      </c>
      <c r="F24" s="895">
        <f>E24*12</f>
        <v>0</v>
      </c>
      <c r="G24" s="224">
        <f>E24*11</f>
        <v>0</v>
      </c>
    </row>
    <row r="25" spans="1:7" ht="21" customHeight="1">
      <c r="A25" s="1205" t="str">
        <f>'01月統合家計簿'!A25</f>
        <v>年内の入金予定項目明細を記してください</v>
      </c>
      <c r="B25" s="923"/>
      <c r="C25" s="923"/>
      <c r="D25" s="924"/>
      <c r="E25" s="879">
        <v>0</v>
      </c>
      <c r="F25" s="223">
        <f>D25*12</f>
        <v>0</v>
      </c>
      <c r="G25" s="225">
        <f>D25*11</f>
        <v>0</v>
      </c>
    </row>
    <row r="26" spans="1:7" ht="21" customHeight="1">
      <c r="A26" s="1205" t="str">
        <f>'01月統合家計簿'!A26</f>
        <v>年内の入金予定項目明細を記してください</v>
      </c>
      <c r="B26" s="923"/>
      <c r="C26" s="923"/>
      <c r="D26" s="924"/>
      <c r="E26" s="879">
        <v>0</v>
      </c>
      <c r="F26" s="223">
        <f>D26*12</f>
        <v>0</v>
      </c>
      <c r="G26" s="225">
        <f>D26*11</f>
        <v>0</v>
      </c>
    </row>
    <row r="27" spans="1:7" ht="21" customHeight="1">
      <c r="A27" s="1205" t="str">
        <f>'01月統合家計簿'!A27</f>
        <v>年内の入金予定項目明細を記してください</v>
      </c>
      <c r="B27" s="923"/>
      <c r="C27" s="923"/>
      <c r="D27" s="924"/>
      <c r="E27" s="879">
        <v>0</v>
      </c>
      <c r="F27" s="223">
        <f>D27*12</f>
        <v>0</v>
      </c>
      <c r="G27" s="225">
        <f>D27*11</f>
        <v>0</v>
      </c>
    </row>
    <row r="28" spans="1:7" ht="21" customHeight="1">
      <c r="A28" s="1205" t="str">
        <f>'01月統合家計簿'!A28</f>
        <v>年内の入金予定項目明細を記してください</v>
      </c>
      <c r="B28" s="923"/>
      <c r="C28" s="923"/>
      <c r="D28" s="924"/>
      <c r="E28" s="916">
        <v>0</v>
      </c>
      <c r="F28" s="223">
        <f>D28</f>
        <v>0</v>
      </c>
      <c r="G28" s="225">
        <f>D28</f>
        <v>0</v>
      </c>
    </row>
    <row r="29" spans="1:7" ht="21" customHeight="1">
      <c r="A29" s="1205" t="str">
        <f>'01月統合家計簿'!A29</f>
        <v>年内の入金予定項目明細を記してください</v>
      </c>
      <c r="B29" s="923"/>
      <c r="C29" s="923"/>
      <c r="D29" s="924"/>
      <c r="E29" s="916">
        <v>0</v>
      </c>
      <c r="F29" s="223">
        <f>E29*12</f>
        <v>0</v>
      </c>
      <c r="G29" s="225">
        <f>E29*11</f>
        <v>0</v>
      </c>
    </row>
    <row r="30" spans="1:7" ht="21" customHeight="1">
      <c r="A30" s="1205" t="str">
        <f>'01月統合家計簿'!A30</f>
        <v>年内の入金予定項目明細を記してください</v>
      </c>
      <c r="B30" s="923"/>
      <c r="C30" s="923"/>
      <c r="D30" s="924"/>
      <c r="E30" s="917">
        <v>0</v>
      </c>
      <c r="F30" s="223">
        <f>E30*12</f>
        <v>0</v>
      </c>
      <c r="G30" s="225">
        <f>E30*11</f>
        <v>0</v>
      </c>
    </row>
    <row r="31" spans="1:7" ht="21" customHeight="1">
      <c r="A31" s="1205" t="str">
        <f>'01月統合家計簿'!A31</f>
        <v>年内の入金予定項目明細を記してください</v>
      </c>
      <c r="B31" s="923"/>
      <c r="C31" s="923"/>
      <c r="D31" s="924"/>
      <c r="E31" s="917">
        <v>0</v>
      </c>
      <c r="F31" s="223">
        <f>E31*12</f>
        <v>0</v>
      </c>
      <c r="G31" s="225">
        <f>E31*11</f>
        <v>0</v>
      </c>
    </row>
    <row r="32" spans="1:7" ht="21" customHeight="1">
      <c r="A32" s="1205" t="str">
        <f>'01月統合家計簿'!A32</f>
        <v>年内の入金予定項目明細を記してください</v>
      </c>
      <c r="B32" s="923"/>
      <c r="C32" s="923"/>
      <c r="D32" s="924"/>
      <c r="E32" s="880">
        <v>0</v>
      </c>
      <c r="F32" s="223">
        <f>E32*12</f>
        <v>0</v>
      </c>
      <c r="G32" s="225">
        <f>E32*11</f>
        <v>0</v>
      </c>
    </row>
    <row r="33" spans="1:7" ht="21" customHeight="1" thickBot="1">
      <c r="A33" s="1206" t="str">
        <f>'01月統合家計簿'!A33</f>
        <v>年内の入金予定項目明細を記してください</v>
      </c>
      <c r="B33" s="923"/>
      <c r="C33" s="923"/>
      <c r="D33" s="924"/>
      <c r="E33" s="881">
        <v>0</v>
      </c>
      <c r="F33" s="223">
        <f>E33*12</f>
        <v>0</v>
      </c>
      <c r="G33" s="293">
        <f>E33*11</f>
        <v>0</v>
      </c>
    </row>
    <row r="34" spans="1:7" ht="42" customHeight="1" thickBot="1">
      <c r="A34" s="213"/>
      <c r="B34" s="198"/>
      <c r="C34" s="198"/>
      <c r="D34" s="202" t="s">
        <v>72</v>
      </c>
      <c r="E34" s="221">
        <f>SUM(E23:E33)</f>
        <v>0</v>
      </c>
      <c r="F34" s="221">
        <f>SUM(F23:F33)</f>
        <v>0</v>
      </c>
      <c r="G34" s="226">
        <f>SUM(G23:G33)</f>
        <v>0</v>
      </c>
    </row>
    <row r="35" spans="1:8" ht="18" customHeight="1">
      <c r="A35" s="189"/>
      <c r="B35" s="189"/>
      <c r="C35" s="189"/>
      <c r="D35" s="189"/>
      <c r="E35" s="189"/>
      <c r="F35" s="189"/>
      <c r="G35" s="189"/>
      <c r="H35" s="3"/>
    </row>
    <row r="36" spans="1:8" ht="42" customHeight="1" thickBot="1">
      <c r="A36" s="206" t="s">
        <v>71</v>
      </c>
      <c r="B36" s="204"/>
      <c r="C36" s="204"/>
      <c r="D36" s="204"/>
      <c r="E36" s="204"/>
      <c r="F36" s="204"/>
      <c r="G36" s="204"/>
      <c r="H36" s="191"/>
    </row>
    <row r="37" spans="1:8" ht="42" customHeight="1" thickBot="1">
      <c r="A37" s="1286" t="s">
        <v>68</v>
      </c>
      <c r="B37" s="1287"/>
      <c r="C37" s="1287"/>
      <c r="D37" s="1288"/>
      <c r="E37" s="199" t="s">
        <v>66</v>
      </c>
      <c r="F37" s="199" t="s">
        <v>74</v>
      </c>
      <c r="G37" s="201" t="s">
        <v>73</v>
      </c>
      <c r="H37" s="192"/>
    </row>
    <row r="38" spans="1:7" ht="21" customHeight="1">
      <c r="A38" s="1201" t="str">
        <f>'01月統合家計簿'!A38</f>
        <v>年内の出金予定項目明細を記してください</v>
      </c>
      <c r="B38" s="921"/>
      <c r="C38" s="921"/>
      <c r="D38" s="922"/>
      <c r="E38" s="915">
        <v>0</v>
      </c>
      <c r="F38" s="222">
        <f>E38*12</f>
        <v>0</v>
      </c>
      <c r="G38" s="224">
        <f>E38*11</f>
        <v>0</v>
      </c>
    </row>
    <row r="39" spans="1:7" ht="21" customHeight="1">
      <c r="A39" s="1202" t="str">
        <f>'01月統合家計簿'!A39</f>
        <v>年内の出金予定項目明細を記してください</v>
      </c>
      <c r="B39" s="923"/>
      <c r="C39" s="923"/>
      <c r="D39" s="924"/>
      <c r="E39" s="879">
        <v>0</v>
      </c>
      <c r="F39" s="223">
        <f aca="true" t="shared" si="1" ref="F39:F57">E39*12</f>
        <v>0</v>
      </c>
      <c r="G39" s="225">
        <f aca="true" t="shared" si="2" ref="G39:G57">E39*11</f>
        <v>0</v>
      </c>
    </row>
    <row r="40" spans="1:7" ht="21" customHeight="1">
      <c r="A40" s="1202" t="str">
        <f>'01月統合家計簿'!A40</f>
        <v>年内の出金予定項目明細を記してください</v>
      </c>
      <c r="B40" s="923"/>
      <c r="C40" s="923"/>
      <c r="D40" s="924"/>
      <c r="E40" s="879">
        <v>0</v>
      </c>
      <c r="F40" s="223">
        <f>E40*12</f>
        <v>0</v>
      </c>
      <c r="G40" s="225">
        <f>E40*11</f>
        <v>0</v>
      </c>
    </row>
    <row r="41" spans="1:7" ht="21" customHeight="1">
      <c r="A41" s="1202" t="str">
        <f>'01月統合家計簿'!A41</f>
        <v>年内の出金予定項目明細を記してください</v>
      </c>
      <c r="B41" s="923"/>
      <c r="C41" s="923"/>
      <c r="D41" s="924"/>
      <c r="E41" s="879">
        <v>0</v>
      </c>
      <c r="F41" s="223">
        <f t="shared" si="1"/>
        <v>0</v>
      </c>
      <c r="G41" s="225">
        <f t="shared" si="2"/>
        <v>0</v>
      </c>
    </row>
    <row r="42" spans="1:7" ht="21" customHeight="1">
      <c r="A42" s="1202" t="str">
        <f>'01月統合家計簿'!A42</f>
        <v>年内の出金予定項目明細を記してください</v>
      </c>
      <c r="B42" s="923"/>
      <c r="C42" s="923"/>
      <c r="D42" s="924"/>
      <c r="E42" s="916">
        <v>0</v>
      </c>
      <c r="F42" s="223">
        <f t="shared" si="1"/>
        <v>0</v>
      </c>
      <c r="G42" s="225">
        <f t="shared" si="2"/>
        <v>0</v>
      </c>
    </row>
    <row r="43" spans="1:7" ht="21" customHeight="1">
      <c r="A43" s="1202" t="str">
        <f>'01月統合家計簿'!A43</f>
        <v>年内の出金予定項目明細を記してください</v>
      </c>
      <c r="B43" s="923"/>
      <c r="C43" s="923"/>
      <c r="D43" s="924"/>
      <c r="E43" s="916">
        <v>0</v>
      </c>
      <c r="F43" s="223">
        <f>E43*12</f>
        <v>0</v>
      </c>
      <c r="G43" s="225">
        <f>E43*11</f>
        <v>0</v>
      </c>
    </row>
    <row r="44" spans="1:7" ht="21" customHeight="1">
      <c r="A44" s="1202" t="str">
        <f>'01月統合家計簿'!A44</f>
        <v>年内の出金予定項目明細を記してください</v>
      </c>
      <c r="B44" s="923"/>
      <c r="C44" s="923"/>
      <c r="D44" s="924"/>
      <c r="E44" s="917">
        <v>0</v>
      </c>
      <c r="F44" s="223">
        <f t="shared" si="1"/>
        <v>0</v>
      </c>
      <c r="G44" s="225">
        <f t="shared" si="2"/>
        <v>0</v>
      </c>
    </row>
    <row r="45" spans="1:7" ht="21" customHeight="1">
      <c r="A45" s="1202" t="str">
        <f>'01月統合家計簿'!A45</f>
        <v>年内の出金予定項目明細を記してください</v>
      </c>
      <c r="B45" s="923"/>
      <c r="C45" s="923"/>
      <c r="D45" s="924"/>
      <c r="E45" s="917">
        <v>0</v>
      </c>
      <c r="F45" s="223">
        <f t="shared" si="1"/>
        <v>0</v>
      </c>
      <c r="G45" s="225">
        <f t="shared" si="2"/>
        <v>0</v>
      </c>
    </row>
    <row r="46" spans="1:7" ht="21" customHeight="1">
      <c r="A46" s="1202" t="str">
        <f>'01月統合家計簿'!A46</f>
        <v>年内の出金予定項目明細を記してください</v>
      </c>
      <c r="B46" s="923"/>
      <c r="C46" s="923"/>
      <c r="D46" s="924"/>
      <c r="E46" s="880">
        <v>0</v>
      </c>
      <c r="F46" s="223">
        <f t="shared" si="1"/>
        <v>0</v>
      </c>
      <c r="G46" s="225">
        <f t="shared" si="2"/>
        <v>0</v>
      </c>
    </row>
    <row r="47" spans="1:7" ht="21" customHeight="1">
      <c r="A47" s="1202" t="str">
        <f>'01月統合家計簿'!A47</f>
        <v>年内の出金予定項目明細を記してください</v>
      </c>
      <c r="B47" s="923"/>
      <c r="C47" s="923"/>
      <c r="D47" s="924"/>
      <c r="E47" s="881">
        <v>0</v>
      </c>
      <c r="F47" s="223">
        <f t="shared" si="1"/>
        <v>0</v>
      </c>
      <c r="G47" s="225">
        <f t="shared" si="2"/>
        <v>0</v>
      </c>
    </row>
    <row r="48" spans="1:7" ht="21" customHeight="1">
      <c r="A48" s="1202" t="str">
        <f>'01月統合家計簿'!A48</f>
        <v>年内の出金予定項目明細を記してください</v>
      </c>
      <c r="B48" s="923"/>
      <c r="C48" s="923"/>
      <c r="D48" s="924"/>
      <c r="E48" s="881">
        <v>0</v>
      </c>
      <c r="F48" s="223">
        <f t="shared" si="1"/>
        <v>0</v>
      </c>
      <c r="G48" s="225">
        <f t="shared" si="2"/>
        <v>0</v>
      </c>
    </row>
    <row r="49" spans="1:7" ht="21" customHeight="1">
      <c r="A49" s="1202" t="str">
        <f>'01月統合家計簿'!A49</f>
        <v>年内の出金予定項目明細を記してください</v>
      </c>
      <c r="B49" s="923"/>
      <c r="C49" s="923"/>
      <c r="D49" s="924"/>
      <c r="E49" s="880">
        <v>0</v>
      </c>
      <c r="F49" s="223">
        <f t="shared" si="1"/>
        <v>0</v>
      </c>
      <c r="G49" s="225">
        <f t="shared" si="2"/>
        <v>0</v>
      </c>
    </row>
    <row r="50" spans="1:7" ht="21" customHeight="1">
      <c r="A50" s="1202" t="str">
        <f>'01月統合家計簿'!A50</f>
        <v>年内の出金予定項目明細を記してください</v>
      </c>
      <c r="B50" s="923"/>
      <c r="C50" s="923"/>
      <c r="D50" s="924"/>
      <c r="E50" s="881">
        <v>0</v>
      </c>
      <c r="F50" s="223">
        <f t="shared" si="1"/>
        <v>0</v>
      </c>
      <c r="G50" s="225">
        <f t="shared" si="2"/>
        <v>0</v>
      </c>
    </row>
    <row r="51" spans="1:7" ht="21" customHeight="1">
      <c r="A51" s="1202" t="str">
        <f>'01月統合家計簿'!A51</f>
        <v>年内の出金予定項目明細を記してください</v>
      </c>
      <c r="B51" s="923"/>
      <c r="C51" s="923"/>
      <c r="D51" s="924"/>
      <c r="E51" s="881">
        <v>0</v>
      </c>
      <c r="F51" s="223">
        <f t="shared" si="1"/>
        <v>0</v>
      </c>
      <c r="G51" s="225">
        <f t="shared" si="2"/>
        <v>0</v>
      </c>
    </row>
    <row r="52" spans="1:7" ht="21" customHeight="1">
      <c r="A52" s="1202" t="str">
        <f>'01月統合家計簿'!A52</f>
        <v>年内の出金予定項目明細を記してください</v>
      </c>
      <c r="B52" s="923"/>
      <c r="C52" s="923"/>
      <c r="D52" s="924"/>
      <c r="E52" s="881">
        <v>0</v>
      </c>
      <c r="F52" s="223">
        <f t="shared" si="1"/>
        <v>0</v>
      </c>
      <c r="G52" s="225">
        <f t="shared" si="2"/>
        <v>0</v>
      </c>
    </row>
    <row r="53" spans="1:7" ht="21" customHeight="1">
      <c r="A53" s="1202" t="str">
        <f>'01月統合家計簿'!A53</f>
        <v>年内の出金予定項目明細を記してください</v>
      </c>
      <c r="B53" s="923"/>
      <c r="C53" s="923"/>
      <c r="D53" s="924"/>
      <c r="E53" s="881">
        <v>0</v>
      </c>
      <c r="F53" s="223">
        <f t="shared" si="1"/>
        <v>0</v>
      </c>
      <c r="G53" s="225">
        <f t="shared" si="2"/>
        <v>0</v>
      </c>
    </row>
    <row r="54" spans="1:7" ht="21" customHeight="1">
      <c r="A54" s="1202" t="str">
        <f>'01月統合家計簿'!A54</f>
        <v>年内の出金予定項目明細を記してください</v>
      </c>
      <c r="B54" s="923"/>
      <c r="C54" s="923"/>
      <c r="D54" s="924"/>
      <c r="E54" s="880">
        <v>0</v>
      </c>
      <c r="F54" s="223">
        <f t="shared" si="1"/>
        <v>0</v>
      </c>
      <c r="G54" s="225">
        <f t="shared" si="2"/>
        <v>0</v>
      </c>
    </row>
    <row r="55" spans="1:7" ht="21" customHeight="1">
      <c r="A55" s="1202" t="str">
        <f>'01月統合家計簿'!A55</f>
        <v>年内の出金予定項目明細を記してください</v>
      </c>
      <c r="B55" s="923"/>
      <c r="C55" s="923"/>
      <c r="D55" s="924"/>
      <c r="E55" s="881">
        <v>0</v>
      </c>
      <c r="F55" s="223">
        <f t="shared" si="1"/>
        <v>0</v>
      </c>
      <c r="G55" s="225">
        <f t="shared" si="2"/>
        <v>0</v>
      </c>
    </row>
    <row r="56" spans="1:7" ht="21" customHeight="1">
      <c r="A56" s="1202" t="str">
        <f>'01月統合家計簿'!A56</f>
        <v>年内の出金予定項目明細を記してください</v>
      </c>
      <c r="B56" s="923"/>
      <c r="C56" s="923"/>
      <c r="D56" s="924"/>
      <c r="E56" s="880">
        <v>0</v>
      </c>
      <c r="F56" s="223">
        <f t="shared" si="1"/>
        <v>0</v>
      </c>
      <c r="G56" s="225">
        <f t="shared" si="2"/>
        <v>0</v>
      </c>
    </row>
    <row r="57" spans="1:7" ht="21" customHeight="1" thickBot="1">
      <c r="A57" s="1203" t="str">
        <f>'01月統合家計簿'!A57</f>
        <v>年内の出金予定項目明細を記してください</v>
      </c>
      <c r="B57" s="925"/>
      <c r="C57" s="925"/>
      <c r="D57" s="926"/>
      <c r="E57" s="882">
        <v>0</v>
      </c>
      <c r="F57" s="227">
        <f t="shared" si="1"/>
        <v>0</v>
      </c>
      <c r="G57" s="228">
        <f t="shared" si="2"/>
        <v>0</v>
      </c>
    </row>
    <row r="58" spans="1:7" ht="42" customHeight="1" thickBot="1">
      <c r="A58" s="213"/>
      <c r="B58" s="198"/>
      <c r="C58" s="198"/>
      <c r="D58" s="202" t="s">
        <v>69</v>
      </c>
      <c r="E58" s="221">
        <f>SUM(E38:E57)</f>
        <v>0</v>
      </c>
      <c r="F58" s="221">
        <f>SUM(F38:F57)</f>
        <v>0</v>
      </c>
      <c r="G58" s="226">
        <f>SUM(G38:G57)</f>
        <v>0</v>
      </c>
    </row>
    <row r="59" spans="1:7" ht="39.75" customHeight="1">
      <c r="A59" s="193"/>
      <c r="B59" s="1"/>
      <c r="C59" s="1"/>
      <c r="D59" s="1"/>
      <c r="E59" s="1"/>
      <c r="F59" s="207" t="s">
        <v>75</v>
      </c>
      <c r="G59" s="229">
        <f>G34-G58</f>
        <v>0</v>
      </c>
    </row>
    <row r="60" spans="1:7" ht="18" customHeight="1">
      <c r="A60" s="194"/>
      <c r="B60" s="1"/>
      <c r="C60" s="1"/>
      <c r="D60" s="1"/>
      <c r="E60" s="200"/>
      <c r="F60" s="1"/>
      <c r="G60" s="219" t="s">
        <v>188</v>
      </c>
    </row>
    <row r="61" spans="1:7" ht="18" customHeight="1">
      <c r="A61" s="194"/>
      <c r="B61" s="1"/>
      <c r="C61" s="1"/>
      <c r="D61" s="1"/>
      <c r="E61" s="200"/>
      <c r="F61" s="219"/>
      <c r="G61" s="2"/>
    </row>
  </sheetData>
  <sheetProtection sheet="1" objects="1" scenarios="1"/>
  <mergeCells count="9">
    <mergeCell ref="A1:G1"/>
    <mergeCell ref="A2:G2"/>
    <mergeCell ref="A6:B6"/>
    <mergeCell ref="A23:F23"/>
    <mergeCell ref="A37:D37"/>
    <mergeCell ref="A17:B17"/>
    <mergeCell ref="A18:B18"/>
    <mergeCell ref="A20:G20"/>
    <mergeCell ref="A22:D22"/>
  </mergeCells>
  <printOptions/>
  <pageMargins left="0.7086614173228347" right="0.36" top="0.53" bottom="0.32" header="0.31496062992125984" footer="0.19"/>
  <pageSetup fitToHeight="1" fitToWidth="1" horizontalDpi="600" verticalDpi="600" orientation="portrait" paperSize="9" scale="6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AD57"/>
  <sheetViews>
    <sheetView zoomScalePageLayoutView="0" workbookViewId="0" topLeftCell="A1">
      <pane xSplit="1" ySplit="4" topLeftCell="B5" activePane="bottomRight" state="frozen"/>
      <selection pane="topLeft" activeCell="G56" sqref="G56"/>
      <selection pane="topRight" activeCell="G56" sqref="G56"/>
      <selection pane="bottomLeft" activeCell="G56" sqref="G56"/>
      <selection pane="bottomRight" activeCell="C6" sqref="C6"/>
    </sheetView>
  </sheetViews>
  <sheetFormatPr defaultColWidth="9.140625" defaultRowHeight="15"/>
  <cols>
    <col min="1" max="1" width="15.57421875" style="11" customWidth="1"/>
    <col min="2" max="3" width="13.140625" style="11" customWidth="1"/>
    <col min="4" max="4" width="35.57421875" style="11" customWidth="1"/>
    <col min="5" max="5" width="9.57421875" style="11" customWidth="1"/>
    <col min="6" max="6" width="13.140625" style="11" customWidth="1"/>
    <col min="7" max="7" width="35.57421875" style="11" customWidth="1"/>
    <col min="8" max="8" width="9.57421875" style="10" customWidth="1"/>
    <col min="9" max="9" width="13.140625" style="11" customWidth="1"/>
    <col min="10" max="10" width="35.57421875" style="11" customWidth="1"/>
    <col min="11" max="11" width="9.57421875" style="11" customWidth="1"/>
    <col min="12" max="12" width="16.57421875" style="122" bestFit="1" customWidth="1"/>
    <col min="13" max="13" width="13.7109375" style="14" customWidth="1"/>
    <col min="14" max="14" width="14.28125" style="15" bestFit="1" customWidth="1"/>
    <col min="15" max="15" width="10.8515625" style="16" bestFit="1" customWidth="1"/>
    <col min="16" max="16" width="9.00390625" style="11" customWidth="1"/>
    <col min="17" max="17" width="10.28125" style="17" bestFit="1" customWidth="1"/>
    <col min="18" max="18" width="14.421875" style="18" customWidth="1"/>
    <col min="19" max="19" width="10.57421875" style="19" bestFit="1" customWidth="1"/>
    <col min="20" max="20" width="9.140625" style="20" bestFit="1" customWidth="1"/>
    <col min="21" max="21" width="9.00390625" style="21" customWidth="1"/>
    <col min="22" max="22" width="16.421875" style="18" customWidth="1"/>
    <col min="23" max="23" width="11.421875" style="20" bestFit="1" customWidth="1"/>
    <col min="24" max="24" width="12.140625" style="22" customWidth="1"/>
    <col min="25" max="25" width="12.57421875" style="23" customWidth="1"/>
    <col min="26" max="26" width="10.421875" style="24" bestFit="1" customWidth="1"/>
    <col min="27" max="27" width="9.140625" style="25" bestFit="1" customWidth="1"/>
    <col min="28" max="28" width="5.140625" style="123" customWidth="1"/>
    <col min="29" max="29" width="10.00390625" style="17" customWidth="1"/>
    <col min="30" max="30" width="12.28125" style="17" customWidth="1"/>
    <col min="31" max="31" width="12.28125" style="11" customWidth="1"/>
    <col min="32" max="16384" width="9.00390625" style="11" customWidth="1"/>
  </cols>
  <sheetData>
    <row r="1" spans="1:28" ht="63" customHeight="1">
      <c r="A1" s="1301" t="s">
        <v>238</v>
      </c>
      <c r="B1" s="1301"/>
      <c r="C1" s="1301"/>
      <c r="D1" s="1301"/>
      <c r="E1" s="1301"/>
      <c r="F1" s="1301"/>
      <c r="G1" s="1301"/>
      <c r="H1" s="1301"/>
      <c r="I1" s="1301"/>
      <c r="J1" s="1301"/>
      <c r="K1" s="1301"/>
      <c r="L1" s="1301"/>
      <c r="AB1" s="31"/>
    </row>
    <row r="2" spans="1:28" ht="21" customHeight="1">
      <c r="A2" s="1302" t="s">
        <v>10</v>
      </c>
      <c r="B2" s="1302"/>
      <c r="C2" s="1302"/>
      <c r="D2" s="1302"/>
      <c r="E2" s="1302"/>
      <c r="F2" s="1302"/>
      <c r="G2" s="1302"/>
      <c r="H2" s="1302"/>
      <c r="I2" s="1302"/>
      <c r="J2" s="1302"/>
      <c r="K2" s="1302"/>
      <c r="L2" s="1302"/>
      <c r="AB2" s="31"/>
    </row>
    <row r="3" spans="1:28" ht="21" customHeight="1" thickBot="1">
      <c r="A3" s="9" t="s">
        <v>5</v>
      </c>
      <c r="C3" s="32" t="s">
        <v>11</v>
      </c>
      <c r="D3" s="33"/>
      <c r="E3" s="33"/>
      <c r="F3" s="34"/>
      <c r="G3" s="33"/>
      <c r="H3" s="33"/>
      <c r="I3" s="35"/>
      <c r="J3" s="12" t="s">
        <v>6</v>
      </c>
      <c r="K3" s="13" t="s">
        <v>7</v>
      </c>
      <c r="L3" s="36">
        <f ca="1">NOW()</f>
        <v>44276.03434050926</v>
      </c>
      <c r="AB3" s="17"/>
    </row>
    <row r="4" spans="1:28" ht="52.5" customHeight="1" thickBot="1" thickTop="1">
      <c r="A4" s="37" t="s">
        <v>12</v>
      </c>
      <c r="B4" s="38" t="s">
        <v>13</v>
      </c>
      <c r="C4" s="39" t="s">
        <v>14</v>
      </c>
      <c r="D4" s="40" t="s">
        <v>15</v>
      </c>
      <c r="E4" s="41" t="s">
        <v>16</v>
      </c>
      <c r="F4" s="42" t="s">
        <v>65</v>
      </c>
      <c r="G4" s="43" t="s">
        <v>18</v>
      </c>
      <c r="H4" s="44" t="s">
        <v>19</v>
      </c>
      <c r="I4" s="45" t="s">
        <v>20</v>
      </c>
      <c r="J4" s="46" t="s">
        <v>21</v>
      </c>
      <c r="K4" s="47" t="s">
        <v>22</v>
      </c>
      <c r="L4" s="48" t="s">
        <v>23</v>
      </c>
      <c r="M4" s="49"/>
      <c r="N4" s="50"/>
      <c r="O4" s="51"/>
      <c r="Q4" s="52"/>
      <c r="R4" s="49"/>
      <c r="S4" s="53"/>
      <c r="T4" s="54"/>
      <c r="U4" s="55"/>
      <c r="AB4" s="17"/>
    </row>
    <row r="5" spans="1:28" ht="19.5" thickTop="1">
      <c r="A5" s="56" t="str">
        <f>'02月統合家計簿'!A7</f>
        <v>○○銀行　１</v>
      </c>
      <c r="B5" s="1190">
        <f>'01月銀行口座入出金表'!L5</f>
        <v>0</v>
      </c>
      <c r="C5" s="57">
        <f>'02月カード利用明細表'!B14</f>
        <v>0</v>
      </c>
      <c r="D5" s="883" t="s">
        <v>50</v>
      </c>
      <c r="E5" s="236"/>
      <c r="F5" s="251"/>
      <c r="G5" s="252"/>
      <c r="H5" s="253"/>
      <c r="I5" s="254"/>
      <c r="J5" s="252"/>
      <c r="K5" s="255"/>
      <c r="L5" s="58">
        <f>B5-SUM(C5:C7)+SUM(F5:F9)-SUM(I5:I9)</f>
        <v>0</v>
      </c>
      <c r="M5" s="49"/>
      <c r="N5" s="59"/>
      <c r="O5" s="51"/>
      <c r="Q5" s="52"/>
      <c r="R5" s="49"/>
      <c r="S5" s="53"/>
      <c r="T5" s="54"/>
      <c r="U5" s="55"/>
      <c r="AB5" s="17"/>
    </row>
    <row r="6" spans="1:28" ht="18.75">
      <c r="A6" s="60" t="s">
        <v>24</v>
      </c>
      <c r="B6" s="61"/>
      <c r="C6" s="246"/>
      <c r="D6" s="235"/>
      <c r="E6" s="247"/>
      <c r="F6" s="256"/>
      <c r="G6" s="257"/>
      <c r="H6" s="258"/>
      <c r="I6" s="259"/>
      <c r="J6" s="260"/>
      <c r="K6" s="261"/>
      <c r="L6" s="62"/>
      <c r="M6" s="49"/>
      <c r="N6" s="50"/>
      <c r="O6" s="51"/>
      <c r="Q6" s="52"/>
      <c r="R6" s="49"/>
      <c r="S6" s="53"/>
      <c r="T6" s="54"/>
      <c r="U6" s="55"/>
      <c r="AB6" s="17"/>
    </row>
    <row r="7" spans="1:28" ht="18.75">
      <c r="A7" s="63">
        <f>SUM(C5:C7)</f>
        <v>0</v>
      </c>
      <c r="B7" s="61"/>
      <c r="C7" s="234"/>
      <c r="D7" s="235"/>
      <c r="E7" s="236"/>
      <c r="F7" s="256"/>
      <c r="G7" s="260"/>
      <c r="H7" s="258"/>
      <c r="I7" s="259"/>
      <c r="J7" s="260"/>
      <c r="K7" s="261"/>
      <c r="L7" s="62"/>
      <c r="M7" s="49"/>
      <c r="N7" s="50"/>
      <c r="O7" s="51"/>
      <c r="Q7" s="52"/>
      <c r="R7" s="49"/>
      <c r="S7" s="53"/>
      <c r="T7" s="54"/>
      <c r="U7" s="55"/>
      <c r="AB7" s="17"/>
    </row>
    <row r="8" spans="1:28" ht="18.75">
      <c r="A8" s="64" t="s">
        <v>25</v>
      </c>
      <c r="B8" s="61"/>
      <c r="C8" s="234"/>
      <c r="D8" s="237"/>
      <c r="E8" s="236"/>
      <c r="F8" s="256"/>
      <c r="G8" s="260"/>
      <c r="H8" s="258"/>
      <c r="I8" s="259"/>
      <c r="J8" s="260"/>
      <c r="K8" s="261"/>
      <c r="L8" s="62"/>
      <c r="M8" s="49"/>
      <c r="N8" s="50"/>
      <c r="O8" s="51"/>
      <c r="Q8" s="52"/>
      <c r="R8" s="49"/>
      <c r="S8" s="53"/>
      <c r="T8" s="54"/>
      <c r="U8" s="55"/>
      <c r="AB8" s="17"/>
    </row>
    <row r="9" spans="1:28" ht="19.5" thickBot="1">
      <c r="A9" s="65">
        <f>B5-SUM(C5:C9)</f>
        <v>0</v>
      </c>
      <c r="B9" s="188"/>
      <c r="C9" s="248"/>
      <c r="D9" s="249"/>
      <c r="E9" s="250"/>
      <c r="F9" s="262"/>
      <c r="G9" s="263"/>
      <c r="H9" s="264"/>
      <c r="I9" s="265"/>
      <c r="J9" s="263"/>
      <c r="K9" s="266"/>
      <c r="L9" s="67"/>
      <c r="M9" s="49"/>
      <c r="N9" s="50"/>
      <c r="O9" s="51"/>
      <c r="Q9" s="52"/>
      <c r="R9" s="49"/>
      <c r="S9" s="53"/>
      <c r="T9" s="54"/>
      <c r="U9" s="55"/>
      <c r="AB9" s="17"/>
    </row>
    <row r="10" spans="1:28" ht="18.75">
      <c r="A10" s="68" t="str">
        <f>'02月統合家計簿'!A8</f>
        <v>○○銀行　２</v>
      </c>
      <c r="B10" s="1191">
        <f>'01月銀行口座入出金表'!L10</f>
        <v>0</v>
      </c>
      <c r="C10" s="69">
        <f>'02月カード利用明細表'!B26</f>
        <v>0</v>
      </c>
      <c r="D10" s="244" t="s">
        <v>51</v>
      </c>
      <c r="E10" s="245"/>
      <c r="F10" s="251"/>
      <c r="G10" s="267"/>
      <c r="H10" s="258"/>
      <c r="I10" s="268"/>
      <c r="J10" s="267"/>
      <c r="K10" s="269"/>
      <c r="L10" s="58">
        <f>B10-SUM(C10:C14)+SUM(F10:F14)-SUM(I10:I14)</f>
        <v>0</v>
      </c>
      <c r="M10" s="49"/>
      <c r="N10" s="50"/>
      <c r="O10" s="51"/>
      <c r="Q10" s="52"/>
      <c r="R10" s="49"/>
      <c r="S10" s="53"/>
      <c r="T10" s="54"/>
      <c r="U10" s="55"/>
      <c r="AB10" s="17"/>
    </row>
    <row r="11" spans="1:28" ht="18.75">
      <c r="A11" s="60" t="s">
        <v>24</v>
      </c>
      <c r="B11" s="61"/>
      <c r="C11" s="234"/>
      <c r="D11" s="235"/>
      <c r="E11" s="236"/>
      <c r="F11" s="256"/>
      <c r="G11" s="260"/>
      <c r="H11" s="258"/>
      <c r="I11" s="259"/>
      <c r="J11" s="260"/>
      <c r="K11" s="261"/>
      <c r="L11" s="62"/>
      <c r="M11" s="49"/>
      <c r="N11" s="50"/>
      <c r="O11" s="51"/>
      <c r="Q11" s="52"/>
      <c r="R11" s="49"/>
      <c r="S11" s="53"/>
      <c r="T11" s="54"/>
      <c r="U11" s="55"/>
      <c r="AB11" s="17"/>
    </row>
    <row r="12" spans="1:28" ht="18.75">
      <c r="A12" s="63">
        <f>SUM(C10:C14)</f>
        <v>0</v>
      </c>
      <c r="B12" s="61"/>
      <c r="C12" s="234"/>
      <c r="D12" s="235"/>
      <c r="E12" s="236"/>
      <c r="F12" s="256"/>
      <c r="G12" s="260"/>
      <c r="H12" s="258"/>
      <c r="I12" s="259"/>
      <c r="J12" s="260"/>
      <c r="K12" s="261"/>
      <c r="L12" s="62"/>
      <c r="M12" s="49"/>
      <c r="N12" s="50"/>
      <c r="O12" s="51"/>
      <c r="Q12" s="52"/>
      <c r="R12" s="49"/>
      <c r="S12" s="53"/>
      <c r="T12" s="54"/>
      <c r="U12" s="55"/>
      <c r="AB12" s="17"/>
    </row>
    <row r="13" spans="1:28" ht="18.75">
      <c r="A13" s="64" t="s">
        <v>25</v>
      </c>
      <c r="B13" s="61"/>
      <c r="C13" s="234"/>
      <c r="D13" s="237"/>
      <c r="E13" s="236"/>
      <c r="F13" s="256"/>
      <c r="G13" s="260"/>
      <c r="H13" s="258"/>
      <c r="I13" s="259"/>
      <c r="J13" s="260"/>
      <c r="K13" s="261"/>
      <c r="L13" s="62"/>
      <c r="M13" s="49"/>
      <c r="N13" s="50"/>
      <c r="O13" s="51"/>
      <c r="Q13" s="52"/>
      <c r="R13" s="49"/>
      <c r="S13" s="53"/>
      <c r="T13" s="54"/>
      <c r="U13" s="55"/>
      <c r="AB13" s="17"/>
    </row>
    <row r="14" spans="1:28" ht="19.5" thickBot="1">
      <c r="A14" s="65">
        <f>B10-SUM(C10:C14)</f>
        <v>0</v>
      </c>
      <c r="B14" s="188"/>
      <c r="C14" s="238"/>
      <c r="D14" s="239"/>
      <c r="E14" s="240"/>
      <c r="F14" s="262"/>
      <c r="G14" s="263"/>
      <c r="H14" s="264"/>
      <c r="I14" s="265"/>
      <c r="J14" s="263"/>
      <c r="K14" s="266"/>
      <c r="L14" s="67"/>
      <c r="M14" s="49"/>
      <c r="N14" s="50"/>
      <c r="O14" s="51"/>
      <c r="Q14" s="52"/>
      <c r="R14" s="49"/>
      <c r="S14" s="53"/>
      <c r="T14" s="54"/>
      <c r="U14" s="55"/>
      <c r="AB14" s="17"/>
    </row>
    <row r="15" spans="1:28" ht="18.75">
      <c r="A15" s="68" t="str">
        <f>'02月統合家計簿'!A9</f>
        <v>○○銀行　３</v>
      </c>
      <c r="B15" s="1191">
        <f>'01月銀行口座入出金表'!L15</f>
        <v>0</v>
      </c>
      <c r="C15" s="69">
        <f>'02月カード利用明細表'!B38</f>
        <v>0</v>
      </c>
      <c r="D15" s="244" t="s">
        <v>52</v>
      </c>
      <c r="E15" s="245"/>
      <c r="F15" s="251"/>
      <c r="G15" s="267"/>
      <c r="H15" s="258"/>
      <c r="I15" s="268"/>
      <c r="J15" s="267"/>
      <c r="K15" s="269"/>
      <c r="L15" s="58">
        <f>B15-SUM(C15:C19)+SUM(F15:F19)-SUM(I15:I19)</f>
        <v>0</v>
      </c>
      <c r="M15" s="49"/>
      <c r="N15" s="50"/>
      <c r="O15" s="51"/>
      <c r="Q15" s="52"/>
      <c r="R15" s="49"/>
      <c r="S15" s="53"/>
      <c r="T15" s="54"/>
      <c r="U15" s="55"/>
      <c r="AB15" s="17"/>
    </row>
    <row r="16" spans="1:28" ht="18.75">
      <c r="A16" s="60" t="s">
        <v>24</v>
      </c>
      <c r="B16" s="61"/>
      <c r="C16" s="234"/>
      <c r="D16" s="235"/>
      <c r="E16" s="236"/>
      <c r="F16" s="256"/>
      <c r="G16" s="260"/>
      <c r="H16" s="258"/>
      <c r="I16" s="259"/>
      <c r="J16" s="260"/>
      <c r="K16" s="261"/>
      <c r="L16" s="62"/>
      <c r="M16" s="49"/>
      <c r="N16" s="50"/>
      <c r="O16" s="51"/>
      <c r="Q16" s="52"/>
      <c r="R16" s="49"/>
      <c r="S16" s="53"/>
      <c r="T16" s="54"/>
      <c r="U16" s="55"/>
      <c r="AB16" s="17"/>
    </row>
    <row r="17" spans="1:28" ht="18.75">
      <c r="A17" s="63">
        <f>SUM(C15:C19)</f>
        <v>0</v>
      </c>
      <c r="B17" s="61"/>
      <c r="C17" s="234"/>
      <c r="D17" s="237"/>
      <c r="E17" s="236"/>
      <c r="F17" s="256"/>
      <c r="G17" s="260"/>
      <c r="H17" s="258"/>
      <c r="I17" s="259"/>
      <c r="J17" s="260"/>
      <c r="K17" s="261"/>
      <c r="L17" s="62"/>
      <c r="M17" s="49"/>
      <c r="N17" s="50"/>
      <c r="O17" s="51"/>
      <c r="Q17" s="52"/>
      <c r="R17" s="49"/>
      <c r="S17" s="53"/>
      <c r="T17" s="54"/>
      <c r="U17" s="55"/>
      <c r="AB17" s="17"/>
    </row>
    <row r="18" spans="1:28" ht="18.75">
      <c r="A18" s="64" t="s">
        <v>25</v>
      </c>
      <c r="B18" s="61"/>
      <c r="C18" s="234"/>
      <c r="D18" s="237"/>
      <c r="E18" s="236"/>
      <c r="F18" s="256"/>
      <c r="G18" s="260"/>
      <c r="H18" s="258"/>
      <c r="I18" s="259"/>
      <c r="J18" s="260"/>
      <c r="K18" s="261"/>
      <c r="L18" s="62"/>
      <c r="M18" s="49"/>
      <c r="N18" s="50"/>
      <c r="O18" s="51"/>
      <c r="Q18" s="52"/>
      <c r="R18" s="49"/>
      <c r="S18" s="53"/>
      <c r="T18" s="54"/>
      <c r="U18" s="55"/>
      <c r="AB18" s="17"/>
    </row>
    <row r="19" spans="1:28" ht="19.5" thickBot="1">
      <c r="A19" s="65">
        <f>B15-SUM(C15:C19)</f>
        <v>0</v>
      </c>
      <c r="B19" s="188"/>
      <c r="C19" s="238"/>
      <c r="D19" s="237"/>
      <c r="E19" s="240"/>
      <c r="F19" s="262"/>
      <c r="G19" s="263"/>
      <c r="H19" s="264"/>
      <c r="I19" s="265"/>
      <c r="J19" s="263"/>
      <c r="K19" s="266"/>
      <c r="L19" s="67"/>
      <c r="M19" s="49"/>
      <c r="N19" s="50"/>
      <c r="O19" s="51"/>
      <c r="Q19" s="52"/>
      <c r="R19" s="49"/>
      <c r="S19" s="53"/>
      <c r="T19" s="54"/>
      <c r="U19" s="55"/>
      <c r="AB19" s="17"/>
    </row>
    <row r="20" spans="1:28" ht="18.75">
      <c r="A20" s="68" t="str">
        <f>'02月統合家計簿'!A10</f>
        <v>○○銀行　４</v>
      </c>
      <c r="B20" s="1191">
        <f>'01月銀行口座入出金表'!L20</f>
        <v>0</v>
      </c>
      <c r="C20" s="69">
        <f>'02月カード利用明細表'!B50</f>
        <v>0</v>
      </c>
      <c r="D20" s="244" t="s">
        <v>53</v>
      </c>
      <c r="E20" s="245"/>
      <c r="F20" s="251"/>
      <c r="G20" s="267"/>
      <c r="H20" s="258"/>
      <c r="I20" s="268"/>
      <c r="J20" s="267"/>
      <c r="K20" s="269"/>
      <c r="L20" s="58">
        <f>B20-SUM(C20:C24)+SUM(F20:F24)-SUM(I20:I24)</f>
        <v>0</v>
      </c>
      <c r="M20" s="49"/>
      <c r="N20" s="50"/>
      <c r="O20" s="51"/>
      <c r="Q20" s="52"/>
      <c r="R20" s="49"/>
      <c r="S20" s="53"/>
      <c r="T20" s="54"/>
      <c r="U20" s="55"/>
      <c r="AB20" s="17"/>
    </row>
    <row r="21" spans="1:28" ht="18.75">
      <c r="A21" s="60" t="s">
        <v>24</v>
      </c>
      <c r="B21" s="61"/>
      <c r="C21" s="234"/>
      <c r="D21" s="235"/>
      <c r="E21" s="236"/>
      <c r="F21" s="256"/>
      <c r="G21" s="260"/>
      <c r="H21" s="258"/>
      <c r="I21" s="259"/>
      <c r="J21" s="260"/>
      <c r="K21" s="261"/>
      <c r="L21" s="62"/>
      <c r="M21" s="49"/>
      <c r="N21" s="50"/>
      <c r="O21" s="51"/>
      <c r="Q21" s="52"/>
      <c r="R21" s="49"/>
      <c r="S21" s="53"/>
      <c r="T21" s="54"/>
      <c r="U21" s="55"/>
      <c r="AB21" s="17"/>
    </row>
    <row r="22" spans="1:28" ht="18.75">
      <c r="A22" s="63">
        <f>SUM(C20:C24)</f>
        <v>0</v>
      </c>
      <c r="B22" s="61"/>
      <c r="C22" s="234"/>
      <c r="D22" s="235"/>
      <c r="E22" s="236"/>
      <c r="F22" s="256"/>
      <c r="G22" s="260"/>
      <c r="H22" s="258"/>
      <c r="I22" s="259"/>
      <c r="J22" s="260"/>
      <c r="K22" s="261"/>
      <c r="L22" s="62"/>
      <c r="M22" s="49"/>
      <c r="N22" s="50"/>
      <c r="O22" s="51"/>
      <c r="Q22" s="52"/>
      <c r="R22" s="49"/>
      <c r="S22" s="53"/>
      <c r="T22" s="54"/>
      <c r="U22" s="55"/>
      <c r="AB22" s="17"/>
    </row>
    <row r="23" spans="1:28" ht="18.75">
      <c r="A23" s="64" t="s">
        <v>25</v>
      </c>
      <c r="B23" s="61"/>
      <c r="C23" s="234"/>
      <c r="D23" s="235"/>
      <c r="E23" s="236"/>
      <c r="F23" s="256"/>
      <c r="G23" s="260"/>
      <c r="H23" s="258"/>
      <c r="I23" s="259"/>
      <c r="J23" s="260"/>
      <c r="K23" s="261"/>
      <c r="L23" s="62"/>
      <c r="M23" s="49"/>
      <c r="N23" s="50"/>
      <c r="O23" s="51"/>
      <c r="Q23" s="52"/>
      <c r="R23" s="49"/>
      <c r="S23" s="53"/>
      <c r="T23" s="54"/>
      <c r="U23" s="55"/>
      <c r="AB23" s="17"/>
    </row>
    <row r="24" spans="1:28" ht="19.5" thickBot="1">
      <c r="A24" s="65">
        <f>B20-SUM(C20:C24)</f>
        <v>0</v>
      </c>
      <c r="B24" s="188"/>
      <c r="C24" s="238"/>
      <c r="D24" s="241"/>
      <c r="E24" s="240"/>
      <c r="F24" s="262"/>
      <c r="G24" s="263"/>
      <c r="H24" s="264"/>
      <c r="I24" s="265"/>
      <c r="J24" s="263"/>
      <c r="K24" s="266"/>
      <c r="L24" s="67"/>
      <c r="M24" s="49"/>
      <c r="N24" s="50"/>
      <c r="O24" s="51"/>
      <c r="Q24" s="52"/>
      <c r="R24" s="49"/>
      <c r="S24" s="53"/>
      <c r="T24" s="54"/>
      <c r="U24" s="55"/>
      <c r="AB24" s="17"/>
    </row>
    <row r="25" spans="1:28" ht="18.75">
      <c r="A25" s="68" t="str">
        <f>'02月統合家計簿'!A11</f>
        <v>○○銀行　５</v>
      </c>
      <c r="B25" s="1191">
        <f>'01月銀行口座入出金表'!L25</f>
        <v>0</v>
      </c>
      <c r="C25" s="69">
        <f>'02月カード利用明細表'!B62</f>
        <v>0</v>
      </c>
      <c r="D25" s="244" t="s">
        <v>54</v>
      </c>
      <c r="E25" s="245"/>
      <c r="F25" s="251"/>
      <c r="G25" s="267"/>
      <c r="H25" s="258"/>
      <c r="I25" s="268"/>
      <c r="J25" s="267"/>
      <c r="K25" s="269"/>
      <c r="L25" s="58">
        <f>B25-SUM(C25:C29)+SUM(F25:F29)-SUM(I25:I29)</f>
        <v>0</v>
      </c>
      <c r="M25" s="49"/>
      <c r="N25" s="50"/>
      <c r="O25" s="51"/>
      <c r="Q25" s="52"/>
      <c r="R25" s="49"/>
      <c r="S25" s="53"/>
      <c r="T25" s="54"/>
      <c r="U25" s="55"/>
      <c r="AB25" s="17"/>
    </row>
    <row r="26" spans="1:28" ht="18.75">
      <c r="A26" s="60" t="s">
        <v>24</v>
      </c>
      <c r="B26" s="61"/>
      <c r="C26" s="234"/>
      <c r="D26" s="235"/>
      <c r="E26" s="236"/>
      <c r="F26" s="256"/>
      <c r="G26" s="260"/>
      <c r="H26" s="258"/>
      <c r="I26" s="259"/>
      <c r="J26" s="260"/>
      <c r="K26" s="261"/>
      <c r="L26" s="62"/>
      <c r="M26" s="49"/>
      <c r="N26" s="50"/>
      <c r="O26" s="51"/>
      <c r="Q26" s="52"/>
      <c r="R26" s="49"/>
      <c r="S26" s="53"/>
      <c r="T26" s="54"/>
      <c r="U26" s="55"/>
      <c r="AB26" s="17"/>
    </row>
    <row r="27" spans="1:28" ht="18.75">
      <c r="A27" s="63">
        <f>SUM(C25:C29)</f>
        <v>0</v>
      </c>
      <c r="B27" s="61"/>
      <c r="C27" s="234"/>
      <c r="D27" s="235"/>
      <c r="E27" s="236"/>
      <c r="F27" s="256"/>
      <c r="G27" s="260"/>
      <c r="H27" s="258"/>
      <c r="I27" s="259"/>
      <c r="J27" s="260"/>
      <c r="K27" s="261"/>
      <c r="L27" s="62"/>
      <c r="M27" s="49"/>
      <c r="N27" s="50"/>
      <c r="O27" s="51"/>
      <c r="Q27" s="52"/>
      <c r="R27" s="49"/>
      <c r="S27" s="53"/>
      <c r="T27" s="54"/>
      <c r="U27" s="55"/>
      <c r="AB27" s="17"/>
    </row>
    <row r="28" spans="1:28" ht="18.75">
      <c r="A28" s="64" t="s">
        <v>25</v>
      </c>
      <c r="B28" s="61"/>
      <c r="C28" s="234"/>
      <c r="D28" s="235"/>
      <c r="E28" s="236"/>
      <c r="F28" s="256"/>
      <c r="G28" s="260"/>
      <c r="H28" s="258"/>
      <c r="I28" s="259"/>
      <c r="J28" s="260"/>
      <c r="K28" s="261"/>
      <c r="L28" s="62"/>
      <c r="M28" s="49"/>
      <c r="N28" s="50"/>
      <c r="O28" s="51"/>
      <c r="Q28" s="52"/>
      <c r="R28" s="49"/>
      <c r="S28" s="53"/>
      <c r="T28" s="54"/>
      <c r="U28" s="55"/>
      <c r="AB28" s="17"/>
    </row>
    <row r="29" spans="1:28" ht="19.5" thickBot="1">
      <c r="A29" s="65">
        <f>B25-SUM(C25:C29)</f>
        <v>0</v>
      </c>
      <c r="B29" s="188"/>
      <c r="C29" s="238"/>
      <c r="D29" s="241"/>
      <c r="E29" s="240"/>
      <c r="F29" s="262"/>
      <c r="G29" s="263"/>
      <c r="H29" s="264"/>
      <c r="I29" s="265"/>
      <c r="J29" s="263"/>
      <c r="K29" s="266"/>
      <c r="L29" s="67"/>
      <c r="M29" s="49"/>
      <c r="N29" s="50"/>
      <c r="O29" s="51"/>
      <c r="Q29" s="52"/>
      <c r="R29" s="49"/>
      <c r="S29" s="53"/>
      <c r="T29" s="54"/>
      <c r="U29" s="55"/>
      <c r="AB29" s="17"/>
    </row>
    <row r="30" spans="1:28" ht="18.75">
      <c r="A30" s="68" t="str">
        <f>'02月統合家計簿'!A12</f>
        <v>○○銀行　６</v>
      </c>
      <c r="B30" s="1191">
        <f>'01月銀行口座入出金表'!L30</f>
        <v>0</v>
      </c>
      <c r="C30" s="69">
        <f>'02月カード利用明細表'!B74</f>
        <v>0</v>
      </c>
      <c r="D30" s="244" t="s">
        <v>55</v>
      </c>
      <c r="E30" s="245"/>
      <c r="F30" s="251"/>
      <c r="G30" s="267"/>
      <c r="H30" s="253"/>
      <c r="I30" s="268"/>
      <c r="J30" s="267"/>
      <c r="K30" s="269"/>
      <c r="L30" s="58">
        <f>B30-SUM(C30:C34)+SUM(F30:F34)-SUM(I30:I34)</f>
        <v>0</v>
      </c>
      <c r="M30" s="49"/>
      <c r="N30" s="50"/>
      <c r="O30" s="51"/>
      <c r="Q30" s="52"/>
      <c r="R30" s="49"/>
      <c r="S30" s="53"/>
      <c r="T30" s="54"/>
      <c r="U30" s="55"/>
      <c r="AB30" s="17"/>
    </row>
    <row r="31" spans="1:28" ht="18.75">
      <c r="A31" s="60" t="s">
        <v>24</v>
      </c>
      <c r="B31" s="61"/>
      <c r="C31" s="234"/>
      <c r="D31" s="242"/>
      <c r="E31" s="236"/>
      <c r="F31" s="256"/>
      <c r="G31" s="260"/>
      <c r="H31" s="258"/>
      <c r="I31" s="259"/>
      <c r="J31" s="260"/>
      <c r="K31" s="261"/>
      <c r="L31" s="62"/>
      <c r="M31" s="49"/>
      <c r="N31" s="50"/>
      <c r="O31" s="51"/>
      <c r="Q31" s="52"/>
      <c r="R31" s="49"/>
      <c r="S31" s="53"/>
      <c r="T31" s="54"/>
      <c r="U31" s="55"/>
      <c r="AB31" s="17"/>
    </row>
    <row r="32" spans="1:28" ht="18.75">
      <c r="A32" s="63">
        <f>SUM(C30:C34)</f>
        <v>0</v>
      </c>
      <c r="B32" s="61"/>
      <c r="C32" s="234"/>
      <c r="D32" s="235"/>
      <c r="E32" s="236"/>
      <c r="F32" s="256"/>
      <c r="G32" s="260"/>
      <c r="H32" s="258"/>
      <c r="I32" s="259"/>
      <c r="J32" s="260"/>
      <c r="K32" s="261"/>
      <c r="L32" s="62"/>
      <c r="M32" s="49"/>
      <c r="N32" s="50"/>
      <c r="O32" s="51"/>
      <c r="Q32" s="52"/>
      <c r="R32" s="49"/>
      <c r="S32" s="53"/>
      <c r="T32" s="54"/>
      <c r="U32" s="55"/>
      <c r="AB32" s="17"/>
    </row>
    <row r="33" spans="1:28" ht="18.75">
      <c r="A33" s="64" t="s">
        <v>25</v>
      </c>
      <c r="B33" s="61"/>
      <c r="C33" s="234"/>
      <c r="D33" s="237"/>
      <c r="E33" s="236"/>
      <c r="F33" s="256"/>
      <c r="G33" s="260"/>
      <c r="H33" s="258"/>
      <c r="I33" s="259"/>
      <c r="J33" s="260"/>
      <c r="K33" s="261"/>
      <c r="L33" s="62"/>
      <c r="M33" s="49"/>
      <c r="N33" s="50"/>
      <c r="O33" s="51"/>
      <c r="Q33" s="52"/>
      <c r="R33" s="49"/>
      <c r="S33" s="53"/>
      <c r="T33" s="54"/>
      <c r="U33" s="55"/>
      <c r="AB33" s="17"/>
    </row>
    <row r="34" spans="1:28" ht="19.5" thickBot="1">
      <c r="A34" s="65">
        <f>B30-SUM(C30:C34)</f>
        <v>0</v>
      </c>
      <c r="B34" s="188"/>
      <c r="C34" s="238"/>
      <c r="D34" s="237"/>
      <c r="E34" s="240"/>
      <c r="F34" s="262"/>
      <c r="G34" s="263"/>
      <c r="H34" s="264"/>
      <c r="I34" s="265"/>
      <c r="J34" s="263"/>
      <c r="K34" s="266"/>
      <c r="L34" s="67"/>
      <c r="M34" s="49"/>
      <c r="N34" s="50"/>
      <c r="O34" s="51"/>
      <c r="Q34" s="52"/>
      <c r="R34" s="49"/>
      <c r="S34" s="53"/>
      <c r="T34" s="54"/>
      <c r="U34" s="55"/>
      <c r="AB34" s="17"/>
    </row>
    <row r="35" spans="1:28" ht="18.75">
      <c r="A35" s="68" t="str">
        <f>'02月統合家計簿'!A13</f>
        <v>○○銀行　７</v>
      </c>
      <c r="B35" s="1191">
        <f>'01月銀行口座入出金表'!L35</f>
        <v>0</v>
      </c>
      <c r="C35" s="69">
        <f>'02月カード利用明細表'!B86</f>
        <v>0</v>
      </c>
      <c r="D35" s="244" t="s">
        <v>56</v>
      </c>
      <c r="E35" s="245"/>
      <c r="F35" s="251"/>
      <c r="G35" s="267"/>
      <c r="H35" s="253"/>
      <c r="I35" s="268"/>
      <c r="J35" s="267"/>
      <c r="K35" s="269"/>
      <c r="L35" s="58">
        <f>B35-SUM(C35:C39)+SUM(F35:F39)-SUM(I35:I39)</f>
        <v>0</v>
      </c>
      <c r="M35" s="49"/>
      <c r="N35" s="50"/>
      <c r="O35" s="51"/>
      <c r="Q35" s="52"/>
      <c r="R35" s="49"/>
      <c r="S35" s="53"/>
      <c r="T35" s="54"/>
      <c r="U35" s="55"/>
      <c r="AB35" s="17"/>
    </row>
    <row r="36" spans="1:28" ht="18.75">
      <c r="A36" s="60" t="s">
        <v>24</v>
      </c>
      <c r="B36" s="61"/>
      <c r="C36" s="234"/>
      <c r="D36" s="243"/>
      <c r="E36" s="236"/>
      <c r="F36" s="256"/>
      <c r="G36" s="260"/>
      <c r="H36" s="258"/>
      <c r="I36" s="259"/>
      <c r="J36" s="260"/>
      <c r="K36" s="261"/>
      <c r="L36" s="62"/>
      <c r="M36" s="49"/>
      <c r="N36" s="50"/>
      <c r="O36" s="51"/>
      <c r="Q36" s="52"/>
      <c r="R36" s="49"/>
      <c r="S36" s="53"/>
      <c r="T36" s="54"/>
      <c r="U36" s="55"/>
      <c r="AB36" s="17"/>
    </row>
    <row r="37" spans="1:28" ht="18.75">
      <c r="A37" s="63">
        <f>SUM(C35:C39)</f>
        <v>0</v>
      </c>
      <c r="B37" s="61"/>
      <c r="C37" s="234"/>
      <c r="D37" s="235"/>
      <c r="E37" s="236"/>
      <c r="F37" s="256"/>
      <c r="G37" s="260"/>
      <c r="H37" s="258"/>
      <c r="I37" s="259"/>
      <c r="J37" s="260"/>
      <c r="K37" s="261"/>
      <c r="L37" s="62"/>
      <c r="M37" s="49"/>
      <c r="N37" s="50"/>
      <c r="O37" s="51"/>
      <c r="Q37" s="52"/>
      <c r="R37" s="49"/>
      <c r="S37" s="53"/>
      <c r="T37" s="54"/>
      <c r="U37" s="55"/>
      <c r="AB37" s="17"/>
    </row>
    <row r="38" spans="1:28" ht="18.75">
      <c r="A38" s="64" t="s">
        <v>25</v>
      </c>
      <c r="B38" s="61"/>
      <c r="C38" s="234"/>
      <c r="D38" s="237"/>
      <c r="E38" s="236"/>
      <c r="F38" s="256"/>
      <c r="G38" s="260"/>
      <c r="H38" s="258"/>
      <c r="I38" s="259"/>
      <c r="J38" s="260"/>
      <c r="K38" s="261"/>
      <c r="L38" s="62"/>
      <c r="M38" s="49"/>
      <c r="N38" s="50"/>
      <c r="O38" s="51"/>
      <c r="Q38" s="52"/>
      <c r="R38" s="49"/>
      <c r="S38" s="53"/>
      <c r="T38" s="54"/>
      <c r="U38" s="55"/>
      <c r="AB38" s="17"/>
    </row>
    <row r="39" spans="1:28" ht="19.5" thickBot="1">
      <c r="A39" s="65">
        <f>B35-SUM(C35:C39)</f>
        <v>0</v>
      </c>
      <c r="B39" s="188"/>
      <c r="C39" s="238"/>
      <c r="D39" s="237"/>
      <c r="E39" s="240"/>
      <c r="F39" s="262"/>
      <c r="G39" s="263"/>
      <c r="H39" s="264"/>
      <c r="I39" s="265"/>
      <c r="J39" s="263"/>
      <c r="K39" s="266"/>
      <c r="L39" s="67"/>
      <c r="M39" s="49"/>
      <c r="N39" s="50"/>
      <c r="O39" s="51"/>
      <c r="Q39" s="52"/>
      <c r="R39" s="49"/>
      <c r="S39" s="53"/>
      <c r="T39" s="54"/>
      <c r="U39" s="55"/>
      <c r="AB39" s="17"/>
    </row>
    <row r="40" spans="1:28" ht="18.75">
      <c r="A40" s="68" t="str">
        <f>'02月統合家計簿'!A14</f>
        <v>○○銀行　８</v>
      </c>
      <c r="B40" s="1191">
        <f>'01月銀行口座入出金表'!L40</f>
        <v>0</v>
      </c>
      <c r="C40" s="69">
        <f>'02月カード利用明細表'!B98</f>
        <v>0</v>
      </c>
      <c r="D40" s="244" t="s">
        <v>223</v>
      </c>
      <c r="E40" s="245"/>
      <c r="F40" s="251"/>
      <c r="G40" s="267"/>
      <c r="H40" s="258"/>
      <c r="I40" s="268"/>
      <c r="J40" s="267"/>
      <c r="K40" s="269"/>
      <c r="L40" s="58">
        <f>B40-SUM(C40:C44)+SUM(F40:F44)-SUM(I40:I44)</f>
        <v>0</v>
      </c>
      <c r="M40" s="49"/>
      <c r="N40" s="50"/>
      <c r="O40" s="51"/>
      <c r="Q40" s="52"/>
      <c r="R40" s="49"/>
      <c r="S40" s="53"/>
      <c r="T40" s="54"/>
      <c r="U40" s="55"/>
      <c r="AB40" s="17"/>
    </row>
    <row r="41" spans="1:28" ht="18.75">
      <c r="A41" s="60" t="s">
        <v>24</v>
      </c>
      <c r="B41" s="61"/>
      <c r="C41" s="234"/>
      <c r="D41" s="243"/>
      <c r="E41" s="236"/>
      <c r="F41" s="256"/>
      <c r="G41" s="260"/>
      <c r="H41" s="258"/>
      <c r="I41" s="259"/>
      <c r="J41" s="260"/>
      <c r="K41" s="261"/>
      <c r="L41" s="62"/>
      <c r="M41" s="49"/>
      <c r="N41" s="50"/>
      <c r="O41" s="51"/>
      <c r="Q41" s="52"/>
      <c r="R41" s="49"/>
      <c r="S41" s="53"/>
      <c r="T41" s="54"/>
      <c r="U41" s="55"/>
      <c r="AB41" s="17"/>
    </row>
    <row r="42" spans="1:28" ht="18.75">
      <c r="A42" s="63">
        <f>SUM(C40:C44)</f>
        <v>0</v>
      </c>
      <c r="B42" s="61"/>
      <c r="C42" s="234"/>
      <c r="D42" s="235"/>
      <c r="E42" s="236"/>
      <c r="F42" s="256"/>
      <c r="G42" s="260"/>
      <c r="H42" s="258"/>
      <c r="I42" s="259"/>
      <c r="J42" s="260"/>
      <c r="K42" s="261"/>
      <c r="L42" s="62"/>
      <c r="M42" s="49"/>
      <c r="N42" s="50"/>
      <c r="O42" s="51"/>
      <c r="Q42" s="52"/>
      <c r="R42" s="49"/>
      <c r="S42" s="53"/>
      <c r="T42" s="54"/>
      <c r="U42" s="55"/>
      <c r="AB42" s="17"/>
    </row>
    <row r="43" spans="1:28" ht="18.75">
      <c r="A43" s="64" t="s">
        <v>25</v>
      </c>
      <c r="B43" s="61"/>
      <c r="C43" s="234"/>
      <c r="D43" s="237"/>
      <c r="E43" s="236"/>
      <c r="F43" s="256"/>
      <c r="G43" s="260"/>
      <c r="H43" s="258"/>
      <c r="I43" s="259"/>
      <c r="J43" s="260"/>
      <c r="K43" s="261"/>
      <c r="L43" s="62"/>
      <c r="M43" s="49"/>
      <c r="N43" s="50"/>
      <c r="O43" s="51"/>
      <c r="Q43" s="52"/>
      <c r="R43" s="49"/>
      <c r="S43" s="53"/>
      <c r="T43" s="54"/>
      <c r="U43" s="55"/>
      <c r="AB43" s="17"/>
    </row>
    <row r="44" spans="1:28" ht="19.5" thickBot="1">
      <c r="A44" s="65">
        <f>B40-SUM(C40:C44)</f>
        <v>0</v>
      </c>
      <c r="B44" s="188"/>
      <c r="C44" s="238"/>
      <c r="D44" s="237"/>
      <c r="E44" s="240"/>
      <c r="F44" s="262"/>
      <c r="G44" s="263"/>
      <c r="H44" s="264"/>
      <c r="I44" s="265"/>
      <c r="J44" s="263"/>
      <c r="K44" s="266"/>
      <c r="L44" s="67"/>
      <c r="M44" s="49"/>
      <c r="N44" s="50"/>
      <c r="O44" s="51"/>
      <c r="Q44" s="52"/>
      <c r="R44" s="49"/>
      <c r="S44" s="53"/>
      <c r="T44" s="54"/>
      <c r="U44" s="55"/>
      <c r="AB44" s="17"/>
    </row>
    <row r="45" spans="1:28" ht="18.75">
      <c r="A45" s="68" t="str">
        <f>'02月統合家計簿'!A15</f>
        <v>○○銀行　９</v>
      </c>
      <c r="B45" s="1191">
        <f>'01月銀行口座入出金表'!L45</f>
        <v>0</v>
      </c>
      <c r="C45" s="69">
        <f>'02月カード利用明細表'!B110</f>
        <v>0</v>
      </c>
      <c r="D45" s="244" t="s">
        <v>224</v>
      </c>
      <c r="E45" s="245"/>
      <c r="F45" s="251"/>
      <c r="G45" s="267"/>
      <c r="H45" s="258"/>
      <c r="I45" s="268"/>
      <c r="J45" s="267"/>
      <c r="K45" s="269"/>
      <c r="L45" s="58">
        <f>B45-SUM(C45:C49)+SUM(F45:F49)-SUM(I45:I49)</f>
        <v>0</v>
      </c>
      <c r="M45" s="49"/>
      <c r="N45" s="50"/>
      <c r="O45" s="51"/>
      <c r="Q45" s="52"/>
      <c r="R45" s="49"/>
      <c r="S45" s="53"/>
      <c r="T45" s="54"/>
      <c r="U45" s="55"/>
      <c r="AB45" s="17"/>
    </row>
    <row r="46" spans="1:28" ht="18.75">
      <c r="A46" s="60" t="s">
        <v>24</v>
      </c>
      <c r="B46" s="61"/>
      <c r="C46" s="234"/>
      <c r="D46" s="235"/>
      <c r="E46" s="236"/>
      <c r="F46" s="256"/>
      <c r="G46" s="260"/>
      <c r="H46" s="258"/>
      <c r="I46" s="259"/>
      <c r="J46" s="260"/>
      <c r="K46" s="261"/>
      <c r="L46" s="62"/>
      <c r="M46" s="49"/>
      <c r="N46" s="50"/>
      <c r="O46" s="51"/>
      <c r="Q46" s="52"/>
      <c r="R46" s="49"/>
      <c r="S46" s="53"/>
      <c r="T46" s="54"/>
      <c r="U46" s="55"/>
      <c r="AB46" s="17"/>
    </row>
    <row r="47" spans="1:28" ht="18.75">
      <c r="A47" s="63">
        <f>SUM(C45:C49)</f>
        <v>0</v>
      </c>
      <c r="B47" s="61"/>
      <c r="C47" s="234"/>
      <c r="D47" s="235"/>
      <c r="E47" s="236"/>
      <c r="F47" s="256"/>
      <c r="G47" s="260"/>
      <c r="H47" s="258"/>
      <c r="I47" s="259"/>
      <c r="J47" s="260"/>
      <c r="K47" s="261"/>
      <c r="L47" s="62"/>
      <c r="M47" s="49"/>
      <c r="N47" s="50"/>
      <c r="O47" s="51"/>
      <c r="Q47" s="52"/>
      <c r="R47" s="49"/>
      <c r="S47" s="53"/>
      <c r="T47" s="54"/>
      <c r="U47" s="55"/>
      <c r="AB47" s="17"/>
    </row>
    <row r="48" spans="1:28" ht="18.75">
      <c r="A48" s="64" t="s">
        <v>25</v>
      </c>
      <c r="B48" s="61"/>
      <c r="C48" s="234"/>
      <c r="D48" s="235"/>
      <c r="E48" s="236"/>
      <c r="F48" s="256"/>
      <c r="G48" s="260"/>
      <c r="H48" s="258"/>
      <c r="I48" s="259"/>
      <c r="J48" s="260"/>
      <c r="K48" s="261"/>
      <c r="L48" s="62"/>
      <c r="M48" s="49"/>
      <c r="N48" s="50"/>
      <c r="O48" s="51"/>
      <c r="Q48" s="52"/>
      <c r="R48" s="49"/>
      <c r="S48" s="53"/>
      <c r="T48" s="54"/>
      <c r="U48" s="55"/>
      <c r="AB48" s="17"/>
    </row>
    <row r="49" spans="1:28" ht="19.5" thickBot="1">
      <c r="A49" s="65">
        <f>B45-SUM(C45:C49)</f>
        <v>0</v>
      </c>
      <c r="B49" s="188"/>
      <c r="C49" s="238"/>
      <c r="D49" s="241"/>
      <c r="E49" s="240"/>
      <c r="F49" s="262"/>
      <c r="G49" s="263"/>
      <c r="H49" s="264"/>
      <c r="I49" s="265"/>
      <c r="J49" s="263"/>
      <c r="K49" s="266"/>
      <c r="L49" s="67"/>
      <c r="M49" s="49"/>
      <c r="N49" s="50"/>
      <c r="O49" s="51"/>
      <c r="Q49" s="52"/>
      <c r="R49" s="49"/>
      <c r="S49" s="53"/>
      <c r="T49" s="54"/>
      <c r="U49" s="55"/>
      <c r="AB49" s="17"/>
    </row>
    <row r="50" spans="1:28" ht="18.75">
      <c r="A50" s="68" t="str">
        <f>'02月統合家計簿'!A16</f>
        <v>○○銀行　１０</v>
      </c>
      <c r="B50" s="1191">
        <f>'01月銀行口座入出金表'!L50</f>
        <v>0</v>
      </c>
      <c r="C50" s="69">
        <f>'02月カード利用明細表'!B122</f>
        <v>0</v>
      </c>
      <c r="D50" s="244" t="s">
        <v>225</v>
      </c>
      <c r="E50" s="245"/>
      <c r="F50" s="251"/>
      <c r="G50" s="267"/>
      <c r="H50" s="258"/>
      <c r="I50" s="268"/>
      <c r="J50" s="267"/>
      <c r="K50" s="269"/>
      <c r="L50" s="58">
        <f>B50-SUM(C50:C54)+SUM(F50:F54)-SUM(I50:I54)</f>
        <v>0</v>
      </c>
      <c r="M50" s="49"/>
      <c r="N50" s="50"/>
      <c r="O50" s="51"/>
      <c r="Q50" s="52"/>
      <c r="R50" s="49"/>
      <c r="S50" s="53"/>
      <c r="T50" s="54"/>
      <c r="U50" s="55"/>
      <c r="AB50" s="17"/>
    </row>
    <row r="51" spans="1:28" ht="18.75">
      <c r="A51" s="60" t="s">
        <v>24</v>
      </c>
      <c r="B51" s="61"/>
      <c r="C51" s="234"/>
      <c r="D51" s="235"/>
      <c r="E51" s="236"/>
      <c r="F51" s="256"/>
      <c r="G51" s="260"/>
      <c r="H51" s="258"/>
      <c r="I51" s="259"/>
      <c r="J51" s="260"/>
      <c r="K51" s="261"/>
      <c r="L51" s="62"/>
      <c r="M51" s="49"/>
      <c r="N51" s="50"/>
      <c r="O51" s="51"/>
      <c r="Q51" s="52"/>
      <c r="R51" s="49"/>
      <c r="S51" s="53"/>
      <c r="T51" s="54"/>
      <c r="U51" s="55"/>
      <c r="AB51" s="17"/>
    </row>
    <row r="52" spans="1:28" ht="18.75">
      <c r="A52" s="63">
        <f>SUM(C50:C54)</f>
        <v>0</v>
      </c>
      <c r="B52" s="61"/>
      <c r="C52" s="234"/>
      <c r="D52" s="235"/>
      <c r="E52" s="236"/>
      <c r="F52" s="256"/>
      <c r="G52" s="260"/>
      <c r="H52" s="258"/>
      <c r="I52" s="259"/>
      <c r="J52" s="260"/>
      <c r="K52" s="261"/>
      <c r="L52" s="62"/>
      <c r="M52" s="49"/>
      <c r="N52" s="50"/>
      <c r="O52" s="51"/>
      <c r="Q52" s="52"/>
      <c r="R52" s="49"/>
      <c r="S52" s="53"/>
      <c r="T52" s="54"/>
      <c r="U52" s="55"/>
      <c r="AB52" s="17"/>
    </row>
    <row r="53" spans="1:28" ht="18.75">
      <c r="A53" s="64" t="s">
        <v>25</v>
      </c>
      <c r="B53" s="61"/>
      <c r="C53" s="234"/>
      <c r="D53" s="235"/>
      <c r="E53" s="236"/>
      <c r="F53" s="256"/>
      <c r="G53" s="260"/>
      <c r="H53" s="258"/>
      <c r="I53" s="259"/>
      <c r="J53" s="260"/>
      <c r="K53" s="261"/>
      <c r="L53" s="62"/>
      <c r="M53" s="49"/>
      <c r="N53" s="50"/>
      <c r="O53" s="51"/>
      <c r="Q53" s="52"/>
      <c r="R53" s="49"/>
      <c r="S53" s="53"/>
      <c r="T53" s="54"/>
      <c r="U53" s="55"/>
      <c r="AB53" s="17"/>
    </row>
    <row r="54" spans="1:28" ht="19.5" thickBot="1">
      <c r="A54" s="65">
        <f>B50-SUM(C50:C54)</f>
        <v>0</v>
      </c>
      <c r="B54" s="66"/>
      <c r="C54" s="238"/>
      <c r="D54" s="241"/>
      <c r="E54" s="240"/>
      <c r="F54" s="262"/>
      <c r="G54" s="263"/>
      <c r="H54" s="264"/>
      <c r="I54" s="265"/>
      <c r="J54" s="263"/>
      <c r="K54" s="266"/>
      <c r="L54" s="67"/>
      <c r="M54" s="49"/>
      <c r="N54" s="50"/>
      <c r="O54" s="51"/>
      <c r="Q54" s="52"/>
      <c r="R54" s="49"/>
      <c r="S54" s="53"/>
      <c r="T54" s="54"/>
      <c r="U54" s="55"/>
      <c r="AB54" s="17"/>
    </row>
    <row r="55" spans="1:30" s="79" customFormat="1" ht="24" customHeight="1" thickBot="1">
      <c r="A55" s="70" t="s">
        <v>26</v>
      </c>
      <c r="B55" s="1192">
        <f>'01月現金入出金表'!G37</f>
        <v>0</v>
      </c>
      <c r="C55" s="71"/>
      <c r="D55" s="72"/>
      <c r="E55" s="73"/>
      <c r="F55" s="74"/>
      <c r="G55" s="75"/>
      <c r="H55" s="76"/>
      <c r="I55" s="74"/>
      <c r="J55" s="75" t="s">
        <v>27</v>
      </c>
      <c r="K55" s="76"/>
      <c r="L55" s="270">
        <f>'02月現金入出金表'!G37</f>
        <v>0</v>
      </c>
      <c r="M55" s="49"/>
      <c r="N55" s="50"/>
      <c r="O55" s="78"/>
      <c r="Q55" s="80"/>
      <c r="R55" s="49"/>
      <c r="S55" s="53"/>
      <c r="T55" s="81"/>
      <c r="U55" s="82"/>
      <c r="V55" s="83"/>
      <c r="W55" s="84"/>
      <c r="X55" s="85"/>
      <c r="Y55" s="86"/>
      <c r="Z55" s="87"/>
      <c r="AA55" s="88"/>
      <c r="AB55" s="89"/>
      <c r="AC55" s="89"/>
      <c r="AD55" s="89"/>
    </row>
    <row r="56" spans="1:30" s="105" customFormat="1" ht="39" customHeight="1" thickBot="1">
      <c r="A56" s="90" t="s">
        <v>28</v>
      </c>
      <c r="B56" s="91">
        <f>SUM(B5:B55)</f>
        <v>0</v>
      </c>
      <c r="C56" s="92">
        <f>SUM(C5:C55)</f>
        <v>0</v>
      </c>
      <c r="D56" s="93"/>
      <c r="E56" s="94"/>
      <c r="F56" s="95"/>
      <c r="G56" s="96"/>
      <c r="H56" s="97"/>
      <c r="I56" s="98"/>
      <c r="J56" s="99"/>
      <c r="K56" s="100"/>
      <c r="L56" s="101">
        <f>SUM(L5:L55)</f>
        <v>0</v>
      </c>
      <c r="M56" s="102"/>
      <c r="N56" s="103"/>
      <c r="O56" s="104"/>
      <c r="Q56" s="106"/>
      <c r="R56" s="102"/>
      <c r="S56" s="107"/>
      <c r="T56" s="108"/>
      <c r="U56" s="109"/>
      <c r="V56" s="110"/>
      <c r="W56" s="111"/>
      <c r="X56" s="112"/>
      <c r="Y56" s="113"/>
      <c r="Z56" s="114"/>
      <c r="AA56" s="115"/>
      <c r="AB56" s="116"/>
      <c r="AC56" s="116"/>
      <c r="AD56" s="116"/>
    </row>
    <row r="57" spans="2:28" ht="22.5" customHeight="1" thickTop="1">
      <c r="B57" s="117"/>
      <c r="F57" s="118"/>
      <c r="G57" s="119"/>
      <c r="H57" s="120"/>
      <c r="J57" s="32"/>
      <c r="L57" s="121"/>
      <c r="M57" s="49"/>
      <c r="N57" s="50"/>
      <c r="O57" s="51"/>
      <c r="Q57" s="52"/>
      <c r="R57" s="49"/>
      <c r="S57" s="53"/>
      <c r="T57" s="54"/>
      <c r="U57" s="55"/>
      <c r="AB57" s="17"/>
    </row>
  </sheetData>
  <sheetProtection sheet="1" objects="1" scenarios="1"/>
  <mergeCells count="2">
    <mergeCell ref="A1:L1"/>
    <mergeCell ref="A2:L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C12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C1"/>
    </sheetView>
  </sheetViews>
  <sheetFormatPr defaultColWidth="9.140625" defaultRowHeight="15"/>
  <cols>
    <col min="1" max="1" width="88.421875" style="124" customWidth="1"/>
    <col min="2" max="2" width="13.8515625" style="135" customWidth="1"/>
    <col min="3" max="3" width="10.8515625" style="136" customWidth="1"/>
    <col min="4" max="16384" width="9.00390625" style="124" customWidth="1"/>
  </cols>
  <sheetData>
    <row r="1" spans="1:3" ht="63" customHeight="1">
      <c r="A1" s="1303" t="s">
        <v>29</v>
      </c>
      <c r="B1" s="1303"/>
      <c r="C1" s="1303"/>
    </row>
    <row r="2" spans="1:3" s="125" customFormat="1" ht="18" customHeight="1">
      <c r="A2" s="1304" t="s">
        <v>10</v>
      </c>
      <c r="B2" s="1304"/>
      <c r="C2" s="1304"/>
    </row>
    <row r="3" spans="1:3" s="125" customFormat="1" ht="18" customHeight="1">
      <c r="A3" s="126"/>
      <c r="B3" s="1305">
        <f ca="1">NOW()</f>
        <v>44276.03434050926</v>
      </c>
      <c r="C3" s="1305"/>
    </row>
    <row r="4" spans="1:3" s="127" customFormat="1" ht="33" customHeight="1">
      <c r="A4" s="953" t="str">
        <f>'01月カード利用明細表'!A4</f>
        <v>〇〇カード１</v>
      </c>
      <c r="B4" s="952" t="str">
        <f>'01月カード利用明細表'!B4</f>
        <v>引落口座：〇〇銀行</v>
      </c>
      <c r="C4" s="950"/>
    </row>
    <row r="5" spans="1:3" s="127" customFormat="1" ht="18" customHeight="1">
      <c r="A5" s="920" t="str">
        <f>'01月カード利用明細表'!A5</f>
        <v>前々月１６日～前月１５日までの使用分 　　今月10日支払</v>
      </c>
      <c r="B5" s="951"/>
      <c r="C5" s="951"/>
    </row>
    <row r="6" spans="1:3" s="131" customFormat="1" ht="21" customHeight="1">
      <c r="A6" s="128" t="s">
        <v>30</v>
      </c>
      <c r="B6" s="129" t="s">
        <v>31</v>
      </c>
      <c r="C6" s="130" t="s">
        <v>32</v>
      </c>
    </row>
    <row r="7" spans="1:3" ht="21" customHeight="1">
      <c r="A7" s="271"/>
      <c r="B7" s="272"/>
      <c r="C7" s="273"/>
    </row>
    <row r="8" spans="1:3" ht="21" customHeight="1">
      <c r="A8" s="274"/>
      <c r="B8" s="275"/>
      <c r="C8" s="276"/>
    </row>
    <row r="9" spans="1:3" ht="21" customHeight="1">
      <c r="A9" s="274"/>
      <c r="B9" s="275"/>
      <c r="C9" s="276"/>
    </row>
    <row r="10" spans="1:3" ht="21" customHeight="1">
      <c r="A10" s="274"/>
      <c r="B10" s="275"/>
      <c r="C10" s="277"/>
    </row>
    <row r="11" spans="1:3" ht="21" customHeight="1">
      <c r="A11" s="274"/>
      <c r="B11" s="275"/>
      <c r="C11" s="277"/>
    </row>
    <row r="12" spans="1:3" ht="21" customHeight="1">
      <c r="A12" s="274"/>
      <c r="B12" s="275"/>
      <c r="C12" s="277"/>
    </row>
    <row r="13" spans="1:3" ht="21" customHeight="1">
      <c r="A13" s="278"/>
      <c r="B13" s="279"/>
      <c r="C13" s="280"/>
    </row>
    <row r="14" spans="1:3" ht="21" customHeight="1">
      <c r="A14" s="132" t="s">
        <v>33</v>
      </c>
      <c r="B14" s="133">
        <f>SUM(B7:B13)</f>
        <v>0</v>
      </c>
      <c r="C14" s="134"/>
    </row>
    <row r="15" ht="16.5" customHeight="1"/>
    <row r="16" spans="1:3" s="127" customFormat="1" ht="33" customHeight="1">
      <c r="A16" s="953" t="str">
        <f>'01月カード利用明細表'!A16</f>
        <v>〇〇カード２</v>
      </c>
      <c r="B16" s="952" t="str">
        <f>'01月カード利用明細表'!B16</f>
        <v>引落口座：〇〇銀行</v>
      </c>
      <c r="C16" s="950"/>
    </row>
    <row r="17" spans="1:3" s="127" customFormat="1" ht="18" customHeight="1">
      <c r="A17" s="920" t="str">
        <f>'01月カード利用明細表'!A17</f>
        <v>前々月１６日～前月１５日までの使用分 　　今月10日支払</v>
      </c>
      <c r="B17" s="951"/>
      <c r="C17" s="951"/>
    </row>
    <row r="18" spans="1:3" s="131" customFormat="1" ht="21" customHeight="1">
      <c r="A18" s="128" t="s">
        <v>30</v>
      </c>
      <c r="B18" s="129" t="s">
        <v>31</v>
      </c>
      <c r="C18" s="130" t="s">
        <v>32</v>
      </c>
    </row>
    <row r="19" spans="1:3" ht="21" customHeight="1">
      <c r="A19" s="271"/>
      <c r="B19" s="272"/>
      <c r="C19" s="273"/>
    </row>
    <row r="20" spans="1:3" ht="21" customHeight="1">
      <c r="A20" s="274"/>
      <c r="B20" s="275"/>
      <c r="C20" s="276"/>
    </row>
    <row r="21" spans="1:3" ht="21" customHeight="1">
      <c r="A21" s="274"/>
      <c r="B21" s="275"/>
      <c r="C21" s="276"/>
    </row>
    <row r="22" spans="1:3" ht="21" customHeight="1">
      <c r="A22" s="274"/>
      <c r="B22" s="275"/>
      <c r="C22" s="277"/>
    </row>
    <row r="23" spans="1:3" ht="21" customHeight="1">
      <c r="A23" s="274"/>
      <c r="B23" s="275"/>
      <c r="C23" s="277"/>
    </row>
    <row r="24" spans="1:3" ht="21" customHeight="1">
      <c r="A24" s="274"/>
      <c r="B24" s="275"/>
      <c r="C24" s="277"/>
    </row>
    <row r="25" spans="1:3" ht="21" customHeight="1">
      <c r="A25" s="278"/>
      <c r="B25" s="279"/>
      <c r="C25" s="280"/>
    </row>
    <row r="26" spans="1:3" ht="21" customHeight="1">
      <c r="A26" s="132" t="s">
        <v>33</v>
      </c>
      <c r="B26" s="133">
        <f>SUM(B19:B25)</f>
        <v>0</v>
      </c>
      <c r="C26" s="134"/>
    </row>
    <row r="27" ht="16.5" customHeight="1"/>
    <row r="28" spans="1:3" s="127" customFormat="1" ht="33" customHeight="1">
      <c r="A28" s="953" t="str">
        <f>'01月カード利用明細表'!A28</f>
        <v>〇〇カード３</v>
      </c>
      <c r="B28" s="952" t="str">
        <f>'01月カード利用明細表'!B28</f>
        <v>引落口座：〇〇銀行</v>
      </c>
      <c r="C28" s="950"/>
    </row>
    <row r="29" spans="1:3" s="127" customFormat="1" ht="18" customHeight="1">
      <c r="A29" s="920" t="str">
        <f>'01月カード利用明細表'!A29</f>
        <v>前々月１６日～前月１５日までの使用分 　　今月10日支払</v>
      </c>
      <c r="B29" s="951"/>
      <c r="C29" s="951"/>
    </row>
    <row r="30" spans="1:3" s="131" customFormat="1" ht="21" customHeight="1">
      <c r="A30" s="128" t="s">
        <v>30</v>
      </c>
      <c r="B30" s="129" t="s">
        <v>31</v>
      </c>
      <c r="C30" s="130" t="s">
        <v>32</v>
      </c>
    </row>
    <row r="31" spans="1:3" ht="21" customHeight="1">
      <c r="A31" s="271"/>
      <c r="B31" s="272"/>
      <c r="C31" s="273"/>
    </row>
    <row r="32" spans="1:3" ht="21" customHeight="1">
      <c r="A32" s="274"/>
      <c r="B32" s="275"/>
      <c r="C32" s="276"/>
    </row>
    <row r="33" spans="1:3" ht="21" customHeight="1">
      <c r="A33" s="274"/>
      <c r="B33" s="275"/>
      <c r="C33" s="276"/>
    </row>
    <row r="34" spans="1:3" ht="21" customHeight="1">
      <c r="A34" s="274"/>
      <c r="B34" s="275"/>
      <c r="C34" s="277"/>
    </row>
    <row r="35" spans="1:3" ht="21" customHeight="1">
      <c r="A35" s="274"/>
      <c r="B35" s="275"/>
      <c r="C35" s="277"/>
    </row>
    <row r="36" spans="1:3" ht="21" customHeight="1">
      <c r="A36" s="274"/>
      <c r="B36" s="275"/>
      <c r="C36" s="277"/>
    </row>
    <row r="37" spans="1:3" ht="21" customHeight="1">
      <c r="A37" s="278"/>
      <c r="B37" s="279"/>
      <c r="C37" s="280"/>
    </row>
    <row r="38" spans="1:3" ht="21" customHeight="1">
      <c r="A38" s="132" t="s">
        <v>33</v>
      </c>
      <c r="B38" s="133">
        <f>SUM(B31:B37)</f>
        <v>0</v>
      </c>
      <c r="C38" s="134"/>
    </row>
    <row r="39" ht="16.5" customHeight="1"/>
    <row r="40" spans="1:3" s="127" customFormat="1" ht="33" customHeight="1">
      <c r="A40" s="953" t="str">
        <f>'01月カード利用明細表'!A40</f>
        <v>〇〇カード４</v>
      </c>
      <c r="B40" s="952" t="str">
        <f>'01月カード利用明細表'!B40</f>
        <v>引落口座：〇〇銀行</v>
      </c>
      <c r="C40" s="950"/>
    </row>
    <row r="41" spans="1:3" s="127" customFormat="1" ht="18" customHeight="1">
      <c r="A41" s="920" t="str">
        <f>'01月カード利用明細表'!A41</f>
        <v>前々月１６日～前月１５日までの使用分 　　今月10日支払</v>
      </c>
      <c r="B41" s="951"/>
      <c r="C41" s="951"/>
    </row>
    <row r="42" spans="1:3" s="131" customFormat="1" ht="21" customHeight="1">
      <c r="A42" s="128" t="s">
        <v>30</v>
      </c>
      <c r="B42" s="129" t="s">
        <v>31</v>
      </c>
      <c r="C42" s="130" t="s">
        <v>32</v>
      </c>
    </row>
    <row r="43" spans="1:3" ht="21" customHeight="1">
      <c r="A43" s="271"/>
      <c r="B43" s="272"/>
      <c r="C43" s="273"/>
    </row>
    <row r="44" spans="1:3" ht="21" customHeight="1">
      <c r="A44" s="274"/>
      <c r="B44" s="275"/>
      <c r="C44" s="276"/>
    </row>
    <row r="45" spans="1:3" ht="21" customHeight="1">
      <c r="A45" s="274"/>
      <c r="B45" s="275"/>
      <c r="C45" s="276"/>
    </row>
    <row r="46" spans="1:3" ht="21" customHeight="1">
      <c r="A46" s="274"/>
      <c r="B46" s="275"/>
      <c r="C46" s="277"/>
    </row>
    <row r="47" spans="1:3" ht="21" customHeight="1">
      <c r="A47" s="274"/>
      <c r="B47" s="275"/>
      <c r="C47" s="277"/>
    </row>
    <row r="48" spans="1:3" ht="21" customHeight="1">
      <c r="A48" s="274"/>
      <c r="B48" s="275"/>
      <c r="C48" s="277"/>
    </row>
    <row r="49" spans="1:3" ht="21" customHeight="1">
      <c r="A49" s="278"/>
      <c r="B49" s="279"/>
      <c r="C49" s="280"/>
    </row>
    <row r="50" spans="1:3" ht="21" customHeight="1">
      <c r="A50" s="132" t="s">
        <v>33</v>
      </c>
      <c r="B50" s="133">
        <f>SUM(B43:B49)</f>
        <v>0</v>
      </c>
      <c r="C50" s="134"/>
    </row>
    <row r="51" ht="16.5" customHeight="1"/>
    <row r="52" spans="1:3" s="127" customFormat="1" ht="33" customHeight="1">
      <c r="A52" s="953" t="str">
        <f>'01月カード利用明細表'!A52</f>
        <v>〇〇カード５</v>
      </c>
      <c r="B52" s="952" t="str">
        <f>'01月カード利用明細表'!B52</f>
        <v>引落口座：〇〇銀行</v>
      </c>
      <c r="C52" s="950"/>
    </row>
    <row r="53" spans="1:3" s="127" customFormat="1" ht="18" customHeight="1">
      <c r="A53" s="920" t="str">
        <f>'01月カード利用明細表'!A53</f>
        <v>前々月１６日～前月１５日までの使用分 　　今月10日支払</v>
      </c>
      <c r="B53" s="951"/>
      <c r="C53" s="951"/>
    </row>
    <row r="54" spans="1:3" s="131" customFormat="1" ht="21" customHeight="1">
      <c r="A54" s="128" t="s">
        <v>30</v>
      </c>
      <c r="B54" s="129" t="s">
        <v>31</v>
      </c>
      <c r="C54" s="130" t="s">
        <v>32</v>
      </c>
    </row>
    <row r="55" spans="1:3" ht="21" customHeight="1">
      <c r="A55" s="271"/>
      <c r="B55" s="272"/>
      <c r="C55" s="273"/>
    </row>
    <row r="56" spans="1:3" ht="21" customHeight="1">
      <c r="A56" s="274"/>
      <c r="B56" s="275"/>
      <c r="C56" s="276"/>
    </row>
    <row r="57" spans="1:3" ht="21" customHeight="1">
      <c r="A57" s="274"/>
      <c r="B57" s="275"/>
      <c r="C57" s="276"/>
    </row>
    <row r="58" spans="1:3" ht="21" customHeight="1">
      <c r="A58" s="274"/>
      <c r="B58" s="275"/>
      <c r="C58" s="277"/>
    </row>
    <row r="59" spans="1:3" ht="21" customHeight="1">
      <c r="A59" s="274"/>
      <c r="B59" s="275"/>
      <c r="C59" s="277"/>
    </row>
    <row r="60" spans="1:3" ht="21" customHeight="1">
      <c r="A60" s="274"/>
      <c r="B60" s="275"/>
      <c r="C60" s="277"/>
    </row>
    <row r="61" spans="1:3" ht="21" customHeight="1">
      <c r="A61" s="278"/>
      <c r="B61" s="279"/>
      <c r="C61" s="280"/>
    </row>
    <row r="62" spans="1:3" ht="21" customHeight="1">
      <c r="A62" s="132" t="s">
        <v>33</v>
      </c>
      <c r="B62" s="133">
        <f>SUM(B55:B61)</f>
        <v>0</v>
      </c>
      <c r="C62" s="134"/>
    </row>
    <row r="63" ht="16.5" customHeight="1"/>
    <row r="64" spans="1:3" s="127" customFormat="1" ht="33" customHeight="1">
      <c r="A64" s="953" t="str">
        <f>'01月カード利用明細表'!A64</f>
        <v>〇〇カード６</v>
      </c>
      <c r="B64" s="952" t="str">
        <f>'01月カード利用明細表'!B64</f>
        <v>引落口座：〇〇銀行</v>
      </c>
      <c r="C64" s="950"/>
    </row>
    <row r="65" spans="1:3" s="127" customFormat="1" ht="18" customHeight="1">
      <c r="A65" s="920" t="str">
        <f>'01月カード利用明細表'!A65</f>
        <v>前々月１６日～前月１５日までの使用分 　　今月10日支払</v>
      </c>
      <c r="B65" s="951"/>
      <c r="C65" s="951"/>
    </row>
    <row r="66" spans="1:3" s="131" customFormat="1" ht="21" customHeight="1">
      <c r="A66" s="128" t="s">
        <v>30</v>
      </c>
      <c r="B66" s="129" t="s">
        <v>31</v>
      </c>
      <c r="C66" s="130" t="s">
        <v>32</v>
      </c>
    </row>
    <row r="67" spans="1:3" ht="21" customHeight="1">
      <c r="A67" s="271"/>
      <c r="B67" s="272"/>
      <c r="C67" s="273"/>
    </row>
    <row r="68" spans="1:3" ht="21" customHeight="1">
      <c r="A68" s="274"/>
      <c r="B68" s="275"/>
      <c r="C68" s="276"/>
    </row>
    <row r="69" spans="1:3" ht="21" customHeight="1">
      <c r="A69" s="274"/>
      <c r="B69" s="275"/>
      <c r="C69" s="276"/>
    </row>
    <row r="70" spans="1:3" ht="21" customHeight="1">
      <c r="A70" s="274"/>
      <c r="B70" s="275"/>
      <c r="C70" s="277"/>
    </row>
    <row r="71" spans="1:3" ht="21" customHeight="1">
      <c r="A71" s="274"/>
      <c r="B71" s="275"/>
      <c r="C71" s="277"/>
    </row>
    <row r="72" spans="1:3" ht="21" customHeight="1">
      <c r="A72" s="274"/>
      <c r="B72" s="275"/>
      <c r="C72" s="277"/>
    </row>
    <row r="73" spans="1:3" ht="21" customHeight="1">
      <c r="A73" s="278"/>
      <c r="B73" s="279"/>
      <c r="C73" s="280"/>
    </row>
    <row r="74" spans="1:3" ht="21" customHeight="1">
      <c r="A74" s="132" t="s">
        <v>33</v>
      </c>
      <c r="B74" s="133">
        <f>SUM(B67:B73)</f>
        <v>0</v>
      </c>
      <c r="C74" s="134"/>
    </row>
    <row r="75" ht="16.5" customHeight="1"/>
    <row r="76" spans="1:3" s="127" customFormat="1" ht="33" customHeight="1">
      <c r="A76" s="953" t="str">
        <f>'01月カード利用明細表'!A76</f>
        <v>〇〇カード７</v>
      </c>
      <c r="B76" s="952" t="str">
        <f>'01月カード利用明細表'!B76</f>
        <v>引落口座：〇〇銀行</v>
      </c>
      <c r="C76" s="950"/>
    </row>
    <row r="77" spans="1:3" s="127" customFormat="1" ht="18" customHeight="1">
      <c r="A77" s="920" t="str">
        <f>'01月カード利用明細表'!A77</f>
        <v>前々月１６日～前月１５日までの使用分 　　今月10日支払</v>
      </c>
      <c r="B77" s="951"/>
      <c r="C77" s="951"/>
    </row>
    <row r="78" spans="1:3" s="131" customFormat="1" ht="21" customHeight="1">
      <c r="A78" s="128" t="s">
        <v>30</v>
      </c>
      <c r="B78" s="129" t="s">
        <v>31</v>
      </c>
      <c r="C78" s="130" t="s">
        <v>32</v>
      </c>
    </row>
    <row r="79" spans="1:3" ht="21" customHeight="1">
      <c r="A79" s="271"/>
      <c r="B79" s="272"/>
      <c r="C79" s="273"/>
    </row>
    <row r="80" spans="1:3" ht="21" customHeight="1">
      <c r="A80" s="274"/>
      <c r="B80" s="275"/>
      <c r="C80" s="276"/>
    </row>
    <row r="81" spans="1:3" ht="21" customHeight="1">
      <c r="A81" s="274"/>
      <c r="B81" s="275"/>
      <c r="C81" s="276"/>
    </row>
    <row r="82" spans="1:3" ht="21" customHeight="1">
      <c r="A82" s="274"/>
      <c r="B82" s="275"/>
      <c r="C82" s="277"/>
    </row>
    <row r="83" spans="1:3" ht="21" customHeight="1">
      <c r="A83" s="274"/>
      <c r="B83" s="275"/>
      <c r="C83" s="277"/>
    </row>
    <row r="84" spans="1:3" ht="21" customHeight="1">
      <c r="A84" s="274"/>
      <c r="B84" s="275"/>
      <c r="C84" s="277"/>
    </row>
    <row r="85" spans="1:3" ht="21" customHeight="1">
      <c r="A85" s="278"/>
      <c r="B85" s="279"/>
      <c r="C85" s="280"/>
    </row>
    <row r="86" spans="1:3" ht="21" customHeight="1">
      <c r="A86" s="132" t="s">
        <v>33</v>
      </c>
      <c r="B86" s="133">
        <f>SUM(B79:B85)</f>
        <v>0</v>
      </c>
      <c r="C86" s="134"/>
    </row>
    <row r="87" ht="16.5" customHeight="1"/>
    <row r="88" spans="1:3" s="127" customFormat="1" ht="33" customHeight="1">
      <c r="A88" s="953" t="str">
        <f>'01月カード利用明細表'!A88</f>
        <v>〇〇カード８</v>
      </c>
      <c r="B88" s="952" t="str">
        <f>'01月カード利用明細表'!B88</f>
        <v>引落口座：〇〇銀行</v>
      </c>
      <c r="C88" s="950"/>
    </row>
    <row r="89" spans="1:3" s="127" customFormat="1" ht="18" customHeight="1">
      <c r="A89" s="920" t="str">
        <f>'01月カード利用明細表'!A89</f>
        <v>前々月１６日～前月１５日までの使用分 　　今月10日支払</v>
      </c>
      <c r="B89" s="951"/>
      <c r="C89" s="951"/>
    </row>
    <row r="90" spans="1:3" s="131" customFormat="1" ht="21" customHeight="1">
      <c r="A90" s="128" t="s">
        <v>30</v>
      </c>
      <c r="B90" s="129" t="s">
        <v>31</v>
      </c>
      <c r="C90" s="130" t="s">
        <v>32</v>
      </c>
    </row>
    <row r="91" spans="1:3" ht="21" customHeight="1">
      <c r="A91" s="271"/>
      <c r="B91" s="272"/>
      <c r="C91" s="273"/>
    </row>
    <row r="92" spans="1:3" ht="21" customHeight="1">
      <c r="A92" s="274"/>
      <c r="B92" s="275"/>
      <c r="C92" s="276"/>
    </row>
    <row r="93" spans="1:3" ht="21" customHeight="1">
      <c r="A93" s="274"/>
      <c r="B93" s="275"/>
      <c r="C93" s="276"/>
    </row>
    <row r="94" spans="1:3" ht="21" customHeight="1">
      <c r="A94" s="274"/>
      <c r="B94" s="275"/>
      <c r="C94" s="277"/>
    </row>
    <row r="95" spans="1:3" ht="21" customHeight="1">
      <c r="A95" s="274"/>
      <c r="B95" s="275"/>
      <c r="C95" s="277"/>
    </row>
    <row r="96" spans="1:3" ht="21" customHeight="1">
      <c r="A96" s="274"/>
      <c r="B96" s="275"/>
      <c r="C96" s="277"/>
    </row>
    <row r="97" spans="1:3" ht="21" customHeight="1">
      <c r="A97" s="278"/>
      <c r="B97" s="279"/>
      <c r="C97" s="280"/>
    </row>
    <row r="98" spans="1:3" ht="21" customHeight="1">
      <c r="A98" s="132" t="s">
        <v>33</v>
      </c>
      <c r="B98" s="133">
        <f>SUM(B91:B97)</f>
        <v>0</v>
      </c>
      <c r="C98" s="134"/>
    </row>
    <row r="99" ht="16.5" customHeight="1"/>
    <row r="100" spans="1:3" s="127" customFormat="1" ht="33" customHeight="1">
      <c r="A100" s="953" t="str">
        <f>'01月カード利用明細表'!A100</f>
        <v>〇〇カード９</v>
      </c>
      <c r="B100" s="952" t="str">
        <f>'01月カード利用明細表'!B100</f>
        <v>引落口座：〇〇銀行</v>
      </c>
      <c r="C100" s="950"/>
    </row>
    <row r="101" spans="1:3" s="127" customFormat="1" ht="18" customHeight="1">
      <c r="A101" s="920" t="str">
        <f>'01月カード利用明細表'!A101</f>
        <v>前々月１６日～前月１５日までの使用分 　　今月10日支払</v>
      </c>
      <c r="B101" s="951"/>
      <c r="C101" s="951"/>
    </row>
    <row r="102" spans="1:3" s="131" customFormat="1" ht="21" customHeight="1">
      <c r="A102" s="128" t="s">
        <v>30</v>
      </c>
      <c r="B102" s="129" t="s">
        <v>31</v>
      </c>
      <c r="C102" s="130" t="s">
        <v>32</v>
      </c>
    </row>
    <row r="103" spans="1:3" ht="21" customHeight="1">
      <c r="A103" s="271"/>
      <c r="B103" s="272"/>
      <c r="C103" s="273"/>
    </row>
    <row r="104" spans="1:3" ht="21" customHeight="1">
      <c r="A104" s="274"/>
      <c r="B104" s="275"/>
      <c r="C104" s="276"/>
    </row>
    <row r="105" spans="1:3" ht="21" customHeight="1">
      <c r="A105" s="274"/>
      <c r="B105" s="275"/>
      <c r="C105" s="276"/>
    </row>
    <row r="106" spans="1:3" ht="21" customHeight="1">
      <c r="A106" s="274"/>
      <c r="B106" s="275"/>
      <c r="C106" s="277"/>
    </row>
    <row r="107" spans="1:3" ht="21" customHeight="1">
      <c r="A107" s="274"/>
      <c r="B107" s="275"/>
      <c r="C107" s="277"/>
    </row>
    <row r="108" spans="1:3" ht="21" customHeight="1">
      <c r="A108" s="274"/>
      <c r="B108" s="275"/>
      <c r="C108" s="277"/>
    </row>
    <row r="109" spans="1:3" ht="21" customHeight="1">
      <c r="A109" s="278"/>
      <c r="B109" s="279"/>
      <c r="C109" s="280"/>
    </row>
    <row r="110" spans="1:3" ht="21" customHeight="1">
      <c r="A110" s="132" t="s">
        <v>33</v>
      </c>
      <c r="B110" s="133">
        <f>SUM(B103:B109)</f>
        <v>0</v>
      </c>
      <c r="C110" s="134"/>
    </row>
    <row r="111" ht="16.5" customHeight="1"/>
    <row r="112" spans="1:3" s="127" customFormat="1" ht="33" customHeight="1">
      <c r="A112" s="953" t="str">
        <f>'01月カード利用明細表'!A112</f>
        <v>〇〇カード１０</v>
      </c>
      <c r="B112" s="952" t="str">
        <f>'01月カード利用明細表'!B112</f>
        <v>引落口座：〇〇銀行</v>
      </c>
      <c r="C112" s="950"/>
    </row>
    <row r="113" spans="1:3" s="127" customFormat="1" ht="18" customHeight="1">
      <c r="A113" s="920" t="str">
        <f>'01月カード利用明細表'!A113</f>
        <v>前々月１６日～前月１５日までの使用分 　　今月10日支払</v>
      </c>
      <c r="B113" s="951"/>
      <c r="C113" s="951"/>
    </row>
    <row r="114" spans="1:3" s="131" customFormat="1" ht="21" customHeight="1">
      <c r="A114" s="128" t="s">
        <v>30</v>
      </c>
      <c r="B114" s="129" t="s">
        <v>31</v>
      </c>
      <c r="C114" s="130" t="s">
        <v>32</v>
      </c>
    </row>
    <row r="115" spans="1:3" ht="21" customHeight="1">
      <c r="A115" s="271"/>
      <c r="B115" s="272"/>
      <c r="C115" s="273"/>
    </row>
    <row r="116" spans="1:3" ht="21" customHeight="1">
      <c r="A116" s="274"/>
      <c r="B116" s="275"/>
      <c r="C116" s="276"/>
    </row>
    <row r="117" spans="1:3" ht="21" customHeight="1">
      <c r="A117" s="274"/>
      <c r="B117" s="275"/>
      <c r="C117" s="276"/>
    </row>
    <row r="118" spans="1:3" ht="21" customHeight="1">
      <c r="A118" s="274"/>
      <c r="B118" s="275"/>
      <c r="C118" s="277"/>
    </row>
    <row r="119" spans="1:3" ht="21" customHeight="1">
      <c r="A119" s="274"/>
      <c r="B119" s="275"/>
      <c r="C119" s="277"/>
    </row>
    <row r="120" spans="1:3" ht="21" customHeight="1">
      <c r="A120" s="274"/>
      <c r="B120" s="275"/>
      <c r="C120" s="277"/>
    </row>
    <row r="121" spans="1:3" ht="21" customHeight="1">
      <c r="A121" s="278"/>
      <c r="B121" s="279"/>
      <c r="C121" s="280"/>
    </row>
    <row r="122" spans="1:3" ht="21" customHeight="1">
      <c r="A122" s="132" t="s">
        <v>33</v>
      </c>
      <c r="B122" s="133">
        <f>SUM(B115:B121)</f>
        <v>0</v>
      </c>
      <c r="C122" s="134"/>
    </row>
    <row r="123" ht="16.5" customHeight="1"/>
    <row r="124" ht="16.5" customHeight="1"/>
    <row r="125" spans="1:2" ht="27" customHeight="1">
      <c r="A125" s="137" t="s">
        <v>34</v>
      </c>
      <c r="B125" s="138">
        <f>B14+B26+B38+B50+B62+B74+B86+B98+B110+B122</f>
        <v>0</v>
      </c>
    </row>
    <row r="126" ht="16.5" customHeight="1"/>
  </sheetData>
  <sheetProtection sheet="1" objects="1" scenarios="1"/>
  <mergeCells count="3">
    <mergeCell ref="A1:C1"/>
    <mergeCell ref="A2:C2"/>
    <mergeCell ref="B3:C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Y38"/>
  <sheetViews>
    <sheetView zoomScalePageLayoutView="0" workbookViewId="0" topLeftCell="A1">
      <pane xSplit="2" ySplit="4" topLeftCell="C5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A1" sqref="A1:G1"/>
    </sheetView>
  </sheetViews>
  <sheetFormatPr defaultColWidth="9.140625" defaultRowHeight="15"/>
  <cols>
    <col min="1" max="1" width="6.57421875" style="163" customWidth="1"/>
    <col min="2" max="2" width="6.00390625" style="163" bestFit="1" customWidth="1"/>
    <col min="3" max="3" width="58.140625" style="11" customWidth="1"/>
    <col min="4" max="4" width="12.140625" style="17" customWidth="1"/>
    <col min="5" max="5" width="58.140625" style="10" customWidth="1"/>
    <col min="6" max="6" width="12.140625" style="11" bestFit="1" customWidth="1"/>
    <col min="7" max="7" width="16.140625" style="11" customWidth="1"/>
    <col min="8" max="8" width="13.7109375" style="14" customWidth="1"/>
    <col min="9" max="9" width="14.28125" style="15" bestFit="1" customWidth="1"/>
    <col min="10" max="10" width="10.8515625" style="16" bestFit="1" customWidth="1"/>
    <col min="11" max="11" width="9.00390625" style="11" customWidth="1"/>
    <col min="12" max="12" width="10.28125" style="17" bestFit="1" customWidth="1"/>
    <col min="13" max="13" width="14.421875" style="18" customWidth="1"/>
    <col min="14" max="14" width="10.57421875" style="19" bestFit="1" customWidth="1"/>
    <col min="15" max="15" width="9.140625" style="20" bestFit="1" customWidth="1"/>
    <col min="16" max="16" width="9.00390625" style="21" customWidth="1"/>
    <col min="17" max="17" width="16.421875" style="18" customWidth="1"/>
    <col min="18" max="18" width="11.421875" style="20" bestFit="1" customWidth="1"/>
    <col min="19" max="19" width="12.140625" style="22" customWidth="1"/>
    <col min="20" max="20" width="12.57421875" style="23" customWidth="1"/>
    <col min="21" max="21" width="10.421875" style="24" bestFit="1" customWidth="1"/>
    <col min="22" max="22" width="9.140625" style="25" bestFit="1" customWidth="1"/>
    <col min="23" max="23" width="5.140625" style="123" customWidth="1"/>
    <col min="24" max="24" width="10.00390625" style="17" customWidth="1"/>
    <col min="25" max="25" width="12.28125" style="17" customWidth="1"/>
    <col min="26" max="26" width="12.28125" style="11" customWidth="1"/>
    <col min="27" max="16384" width="9.00390625" style="11" customWidth="1"/>
  </cols>
  <sheetData>
    <row r="1" spans="1:23" ht="63" customHeight="1">
      <c r="A1" s="1306" t="s">
        <v>194</v>
      </c>
      <c r="B1" s="1306"/>
      <c r="C1" s="1306"/>
      <c r="D1" s="1306"/>
      <c r="E1" s="1306"/>
      <c r="F1" s="1306"/>
      <c r="G1" s="1306"/>
      <c r="W1" s="31"/>
    </row>
    <row r="2" spans="1:23" ht="19.5" thickBot="1">
      <c r="A2" s="9" t="s">
        <v>5</v>
      </c>
      <c r="B2" s="10"/>
      <c r="D2" s="11"/>
      <c r="E2" s="12" t="s">
        <v>6</v>
      </c>
      <c r="F2" s="13" t="s">
        <v>7</v>
      </c>
      <c r="G2" s="139">
        <f ca="1">NOW()</f>
        <v>44276.03434050926</v>
      </c>
      <c r="W2" s="17"/>
    </row>
    <row r="3" spans="1:23" ht="26.25" customHeight="1" thickBot="1">
      <c r="A3" s="1307" t="s">
        <v>35</v>
      </c>
      <c r="B3" s="1309" t="s">
        <v>36</v>
      </c>
      <c r="C3" s="140" t="s">
        <v>170</v>
      </c>
      <c r="D3" s="141" t="s">
        <v>190</v>
      </c>
      <c r="E3" s="1311" t="s">
        <v>171</v>
      </c>
      <c r="F3" s="1313" t="s">
        <v>173</v>
      </c>
      <c r="G3" s="1317" t="s">
        <v>38</v>
      </c>
      <c r="H3" s="49"/>
      <c r="I3" s="50"/>
      <c r="J3" s="51"/>
      <c r="L3" s="52"/>
      <c r="M3" s="49"/>
      <c r="N3" s="53"/>
      <c r="O3" s="54"/>
      <c r="P3" s="55"/>
      <c r="W3" s="17"/>
    </row>
    <row r="4" spans="1:23" ht="19.5" thickBot="1">
      <c r="A4" s="1308"/>
      <c r="B4" s="1310"/>
      <c r="C4" s="142" t="s">
        <v>39</v>
      </c>
      <c r="D4" s="1057">
        <f>'01月現金入出金表'!G37</f>
        <v>0</v>
      </c>
      <c r="E4" s="1312"/>
      <c r="F4" s="1314"/>
      <c r="G4" s="1318"/>
      <c r="H4" s="49"/>
      <c r="I4" s="50"/>
      <c r="J4" s="51"/>
      <c r="L4" s="52"/>
      <c r="M4" s="49"/>
      <c r="N4" s="53"/>
      <c r="O4" s="54"/>
      <c r="P4" s="55"/>
      <c r="W4" s="17"/>
    </row>
    <row r="5" spans="1:23" ht="18.75">
      <c r="A5" s="143">
        <v>44228</v>
      </c>
      <c r="B5" s="1058" t="s">
        <v>40</v>
      </c>
      <c r="C5" s="1063"/>
      <c r="D5" s="1066"/>
      <c r="E5" s="1063"/>
      <c r="F5" s="1069"/>
      <c r="G5" s="145">
        <f>D5-F5</f>
        <v>0</v>
      </c>
      <c r="H5" s="49"/>
      <c r="I5" s="59"/>
      <c r="J5" s="51"/>
      <c r="L5" s="52"/>
      <c r="M5" s="49"/>
      <c r="N5" s="53"/>
      <c r="O5" s="54"/>
      <c r="P5" s="55"/>
      <c r="W5" s="17"/>
    </row>
    <row r="6" spans="1:23" ht="18.75">
      <c r="A6" s="146">
        <v>44229</v>
      </c>
      <c r="B6" s="1058" t="s">
        <v>41</v>
      </c>
      <c r="C6" s="1064"/>
      <c r="D6" s="1067"/>
      <c r="E6" s="1064"/>
      <c r="F6" s="1070"/>
      <c r="G6" s="145">
        <f>D6-F6</f>
        <v>0</v>
      </c>
      <c r="H6" s="49"/>
      <c r="I6" s="50"/>
      <c r="J6" s="51"/>
      <c r="L6" s="52"/>
      <c r="M6" s="49"/>
      <c r="N6" s="53"/>
      <c r="O6" s="54"/>
      <c r="P6" s="55"/>
      <c r="W6" s="17"/>
    </row>
    <row r="7" spans="1:23" ht="18.75">
      <c r="A7" s="146">
        <v>44230</v>
      </c>
      <c r="B7" s="1058" t="s">
        <v>42</v>
      </c>
      <c r="C7" s="1064"/>
      <c r="D7" s="1067"/>
      <c r="E7" s="1064"/>
      <c r="F7" s="1070"/>
      <c r="G7" s="145">
        <f aca="true" t="shared" si="0" ref="G7:G32">D7-F7</f>
        <v>0</v>
      </c>
      <c r="H7" s="49"/>
      <c r="I7" s="50"/>
      <c r="J7" s="51"/>
      <c r="L7" s="52"/>
      <c r="M7" s="49"/>
      <c r="N7" s="53"/>
      <c r="O7" s="54"/>
      <c r="P7" s="55"/>
      <c r="W7" s="17"/>
    </row>
    <row r="8" spans="1:23" ht="18.75">
      <c r="A8" s="146">
        <v>44231</v>
      </c>
      <c r="B8" s="1058" t="s">
        <v>43</v>
      </c>
      <c r="C8" s="1064"/>
      <c r="D8" s="1067"/>
      <c r="E8" s="1064"/>
      <c r="F8" s="1070"/>
      <c r="G8" s="145">
        <f t="shared" si="0"/>
        <v>0</v>
      </c>
      <c r="H8" s="49"/>
      <c r="I8" s="50"/>
      <c r="J8" s="51"/>
      <c r="L8" s="52"/>
      <c r="M8" s="49"/>
      <c r="N8" s="53"/>
      <c r="O8" s="54"/>
      <c r="P8" s="55"/>
      <c r="W8" s="17"/>
    </row>
    <row r="9" spans="1:23" ht="18.75">
      <c r="A9" s="146">
        <v>44232</v>
      </c>
      <c r="B9" s="1058" t="s">
        <v>44</v>
      </c>
      <c r="C9" s="1064"/>
      <c r="D9" s="1067"/>
      <c r="E9" s="1064"/>
      <c r="F9" s="1070"/>
      <c r="G9" s="145">
        <f t="shared" si="0"/>
        <v>0</v>
      </c>
      <c r="H9" s="49"/>
      <c r="I9" s="50"/>
      <c r="J9" s="51"/>
      <c r="L9" s="52"/>
      <c r="M9" s="49"/>
      <c r="N9" s="53"/>
      <c r="O9" s="54"/>
      <c r="P9" s="55"/>
      <c r="W9" s="17"/>
    </row>
    <row r="10" spans="1:23" ht="18.75">
      <c r="A10" s="147">
        <v>44233</v>
      </c>
      <c r="B10" s="1059" t="s">
        <v>45</v>
      </c>
      <c r="C10" s="1064"/>
      <c r="D10" s="1067"/>
      <c r="E10" s="1064"/>
      <c r="F10" s="1070"/>
      <c r="G10" s="145">
        <f t="shared" si="0"/>
        <v>0</v>
      </c>
      <c r="H10" s="49"/>
      <c r="I10" s="50"/>
      <c r="J10" s="51"/>
      <c r="L10" s="52"/>
      <c r="M10" s="49"/>
      <c r="N10" s="53"/>
      <c r="O10" s="54"/>
      <c r="P10" s="55"/>
      <c r="W10" s="17"/>
    </row>
    <row r="11" spans="1:23" ht="18.75">
      <c r="A11" s="149">
        <v>44234</v>
      </c>
      <c r="B11" s="1060" t="s">
        <v>46</v>
      </c>
      <c r="C11" s="1064"/>
      <c r="D11" s="1067"/>
      <c r="E11" s="1064"/>
      <c r="F11" s="1070"/>
      <c r="G11" s="145">
        <f t="shared" si="0"/>
        <v>0</v>
      </c>
      <c r="H11" s="49"/>
      <c r="I11" s="50"/>
      <c r="J11" s="51"/>
      <c r="L11" s="52"/>
      <c r="M11" s="49"/>
      <c r="N11" s="53"/>
      <c r="O11" s="54"/>
      <c r="P11" s="55"/>
      <c r="W11" s="17"/>
    </row>
    <row r="12" spans="1:23" ht="18.75">
      <c r="A12" s="146">
        <v>44235</v>
      </c>
      <c r="B12" s="1058" t="s">
        <v>47</v>
      </c>
      <c r="C12" s="1064"/>
      <c r="D12" s="1067"/>
      <c r="E12" s="1064"/>
      <c r="F12" s="1070"/>
      <c r="G12" s="145">
        <f t="shared" si="0"/>
        <v>0</v>
      </c>
      <c r="H12" s="49"/>
      <c r="I12" s="50"/>
      <c r="J12" s="51"/>
      <c r="L12" s="52"/>
      <c r="M12" s="49"/>
      <c r="N12" s="53"/>
      <c r="O12" s="54"/>
      <c r="P12" s="55"/>
      <c r="W12" s="17"/>
    </row>
    <row r="13" spans="1:23" ht="18.75">
      <c r="A13" s="146">
        <v>44236</v>
      </c>
      <c r="B13" s="1058" t="s">
        <v>41</v>
      </c>
      <c r="C13" s="1064"/>
      <c r="D13" s="1067"/>
      <c r="E13" s="1064"/>
      <c r="F13" s="1070"/>
      <c r="G13" s="145">
        <f t="shared" si="0"/>
        <v>0</v>
      </c>
      <c r="H13" s="49"/>
      <c r="I13" s="50"/>
      <c r="J13" s="51"/>
      <c r="L13" s="52"/>
      <c r="M13" s="49"/>
      <c r="N13" s="53"/>
      <c r="O13" s="54"/>
      <c r="P13" s="55"/>
      <c r="W13" s="17"/>
    </row>
    <row r="14" spans="1:23" ht="18.75">
      <c r="A14" s="146">
        <v>44237</v>
      </c>
      <c r="B14" s="1058" t="s">
        <v>42</v>
      </c>
      <c r="C14" s="1064"/>
      <c r="D14" s="1067"/>
      <c r="E14" s="1064"/>
      <c r="F14" s="1070"/>
      <c r="G14" s="145">
        <f t="shared" si="0"/>
        <v>0</v>
      </c>
      <c r="H14" s="49"/>
      <c r="I14" s="50"/>
      <c r="J14" s="51"/>
      <c r="L14" s="52"/>
      <c r="M14" s="49"/>
      <c r="N14" s="53"/>
      <c r="O14" s="54"/>
      <c r="P14" s="55"/>
      <c r="W14" s="17"/>
    </row>
    <row r="15" spans="1:23" ht="18.75">
      <c r="A15" s="149">
        <v>44238</v>
      </c>
      <c r="B15" s="1060" t="s">
        <v>43</v>
      </c>
      <c r="C15" s="1064" t="s">
        <v>200</v>
      </c>
      <c r="D15" s="1067"/>
      <c r="E15" s="1064"/>
      <c r="F15" s="1070"/>
      <c r="G15" s="145">
        <f t="shared" si="0"/>
        <v>0</v>
      </c>
      <c r="H15" s="49"/>
      <c r="I15" s="50"/>
      <c r="J15" s="51"/>
      <c r="L15" s="52"/>
      <c r="M15" s="49"/>
      <c r="N15" s="53"/>
      <c r="O15" s="54"/>
      <c r="P15" s="55"/>
      <c r="W15" s="17"/>
    </row>
    <row r="16" spans="1:23" ht="18.75">
      <c r="A16" s="146">
        <v>44239</v>
      </c>
      <c r="B16" s="1058" t="s">
        <v>44</v>
      </c>
      <c r="C16" s="1064"/>
      <c r="D16" s="1067"/>
      <c r="E16" s="1064"/>
      <c r="F16" s="1070"/>
      <c r="G16" s="145">
        <f t="shared" si="0"/>
        <v>0</v>
      </c>
      <c r="H16" s="49"/>
      <c r="I16" s="50"/>
      <c r="J16" s="51"/>
      <c r="L16" s="52"/>
      <c r="M16" s="49"/>
      <c r="N16" s="53"/>
      <c r="O16" s="54"/>
      <c r="P16" s="55"/>
      <c r="W16" s="17"/>
    </row>
    <row r="17" spans="1:23" ht="18.75">
      <c r="A17" s="147">
        <v>44240</v>
      </c>
      <c r="B17" s="1059" t="s">
        <v>45</v>
      </c>
      <c r="C17" s="1064"/>
      <c r="D17" s="1067"/>
      <c r="E17" s="1064"/>
      <c r="F17" s="1070"/>
      <c r="G17" s="145">
        <f t="shared" si="0"/>
        <v>0</v>
      </c>
      <c r="H17" s="49"/>
      <c r="I17" s="50"/>
      <c r="J17" s="51"/>
      <c r="L17" s="52"/>
      <c r="M17" s="49"/>
      <c r="N17" s="53"/>
      <c r="O17" s="54"/>
      <c r="P17" s="55"/>
      <c r="W17" s="17"/>
    </row>
    <row r="18" spans="1:23" ht="18.75">
      <c r="A18" s="149">
        <v>44241</v>
      </c>
      <c r="B18" s="1060" t="s">
        <v>46</v>
      </c>
      <c r="C18" s="1064"/>
      <c r="D18" s="1067"/>
      <c r="E18" s="1064"/>
      <c r="F18" s="1070"/>
      <c r="G18" s="145">
        <f t="shared" si="0"/>
        <v>0</v>
      </c>
      <c r="H18" s="49"/>
      <c r="I18" s="50"/>
      <c r="J18" s="51"/>
      <c r="L18" s="52"/>
      <c r="M18" s="49"/>
      <c r="N18" s="53"/>
      <c r="O18" s="54"/>
      <c r="P18" s="55"/>
      <c r="W18" s="17"/>
    </row>
    <row r="19" spans="1:23" ht="18.75">
      <c r="A19" s="146">
        <v>44242</v>
      </c>
      <c r="B19" s="1058" t="s">
        <v>47</v>
      </c>
      <c r="C19" s="1064"/>
      <c r="D19" s="1067"/>
      <c r="E19" s="1064"/>
      <c r="F19" s="1070"/>
      <c r="G19" s="145">
        <f t="shared" si="0"/>
        <v>0</v>
      </c>
      <c r="H19" s="49"/>
      <c r="I19" s="50"/>
      <c r="J19" s="51"/>
      <c r="L19" s="52"/>
      <c r="M19" s="49"/>
      <c r="N19" s="53"/>
      <c r="O19" s="54"/>
      <c r="P19" s="55"/>
      <c r="W19" s="17"/>
    </row>
    <row r="20" spans="1:23" ht="18.75">
      <c r="A20" s="146">
        <v>44243</v>
      </c>
      <c r="B20" s="1058" t="s">
        <v>41</v>
      </c>
      <c r="C20" s="1064"/>
      <c r="D20" s="1067"/>
      <c r="E20" s="1064"/>
      <c r="F20" s="1070"/>
      <c r="G20" s="145">
        <f t="shared" si="0"/>
        <v>0</v>
      </c>
      <c r="H20" s="49"/>
      <c r="I20" s="50"/>
      <c r="J20" s="51"/>
      <c r="L20" s="52"/>
      <c r="M20" s="49"/>
      <c r="N20" s="53"/>
      <c r="O20" s="54"/>
      <c r="P20" s="55"/>
      <c r="W20" s="17"/>
    </row>
    <row r="21" spans="1:23" ht="18.75">
      <c r="A21" s="146">
        <v>44244</v>
      </c>
      <c r="B21" s="1058" t="s">
        <v>42</v>
      </c>
      <c r="C21" s="1064"/>
      <c r="D21" s="1067"/>
      <c r="E21" s="1064"/>
      <c r="F21" s="1070"/>
      <c r="G21" s="145">
        <f t="shared" si="0"/>
        <v>0</v>
      </c>
      <c r="H21" s="49"/>
      <c r="I21" s="50"/>
      <c r="J21" s="51"/>
      <c r="L21" s="52"/>
      <c r="M21" s="49"/>
      <c r="N21" s="53"/>
      <c r="O21" s="54"/>
      <c r="P21" s="55"/>
      <c r="W21" s="17"/>
    </row>
    <row r="22" spans="1:23" ht="18.75">
      <c r="A22" s="146">
        <v>44245</v>
      </c>
      <c r="B22" s="1058" t="s">
        <v>43</v>
      </c>
      <c r="C22" s="1064"/>
      <c r="D22" s="1067"/>
      <c r="E22" s="1064"/>
      <c r="F22" s="1070"/>
      <c r="G22" s="145">
        <f t="shared" si="0"/>
        <v>0</v>
      </c>
      <c r="H22" s="49"/>
      <c r="I22" s="50"/>
      <c r="J22" s="51"/>
      <c r="L22" s="52"/>
      <c r="M22" s="49"/>
      <c r="N22" s="53"/>
      <c r="O22" s="54"/>
      <c r="P22" s="55"/>
      <c r="W22" s="17"/>
    </row>
    <row r="23" spans="1:23" ht="18.75">
      <c r="A23" s="146">
        <v>44246</v>
      </c>
      <c r="B23" s="1058" t="s">
        <v>44</v>
      </c>
      <c r="C23" s="1064"/>
      <c r="D23" s="1067"/>
      <c r="E23" s="1064"/>
      <c r="F23" s="1070"/>
      <c r="G23" s="145">
        <f t="shared" si="0"/>
        <v>0</v>
      </c>
      <c r="H23" s="49"/>
      <c r="I23" s="50"/>
      <c r="J23" s="51"/>
      <c r="L23" s="52"/>
      <c r="M23" s="49"/>
      <c r="N23" s="53"/>
      <c r="O23" s="54"/>
      <c r="P23" s="55"/>
      <c r="W23" s="17"/>
    </row>
    <row r="24" spans="1:23" ht="18.75">
      <c r="A24" s="147">
        <v>44247</v>
      </c>
      <c r="B24" s="1059" t="s">
        <v>45</v>
      </c>
      <c r="C24" s="1064"/>
      <c r="D24" s="1067"/>
      <c r="E24" s="1064"/>
      <c r="F24" s="1070"/>
      <c r="G24" s="145">
        <f t="shared" si="0"/>
        <v>0</v>
      </c>
      <c r="H24" s="49"/>
      <c r="I24" s="50"/>
      <c r="J24" s="51"/>
      <c r="L24" s="52"/>
      <c r="M24" s="49"/>
      <c r="N24" s="53"/>
      <c r="O24" s="54"/>
      <c r="P24" s="55"/>
      <c r="W24" s="17"/>
    </row>
    <row r="25" spans="1:23" ht="18.75">
      <c r="A25" s="149">
        <v>44248</v>
      </c>
      <c r="B25" s="1060" t="s">
        <v>46</v>
      </c>
      <c r="C25" s="1064"/>
      <c r="D25" s="1067"/>
      <c r="E25" s="1064"/>
      <c r="F25" s="1070"/>
      <c r="G25" s="145">
        <f t="shared" si="0"/>
        <v>0</v>
      </c>
      <c r="H25" s="49"/>
      <c r="I25" s="50"/>
      <c r="J25" s="51"/>
      <c r="L25" s="52"/>
      <c r="M25" s="49"/>
      <c r="N25" s="53"/>
      <c r="O25" s="54"/>
      <c r="P25" s="55"/>
      <c r="W25" s="17"/>
    </row>
    <row r="26" spans="1:23" ht="18.75">
      <c r="A26" s="146">
        <v>44249</v>
      </c>
      <c r="B26" s="1058" t="s">
        <v>47</v>
      </c>
      <c r="C26" s="1064"/>
      <c r="D26" s="1067"/>
      <c r="E26" s="1064"/>
      <c r="F26" s="1070"/>
      <c r="G26" s="145">
        <f t="shared" si="0"/>
        <v>0</v>
      </c>
      <c r="H26" s="49"/>
      <c r="I26" s="50"/>
      <c r="J26" s="51"/>
      <c r="L26" s="52"/>
      <c r="M26" s="49"/>
      <c r="N26" s="53"/>
      <c r="O26" s="54"/>
      <c r="P26" s="55"/>
      <c r="W26" s="17"/>
    </row>
    <row r="27" spans="1:23" ht="18.75">
      <c r="A27" s="149">
        <v>44250</v>
      </c>
      <c r="B27" s="1060" t="s">
        <v>41</v>
      </c>
      <c r="C27" s="1064" t="s">
        <v>201</v>
      </c>
      <c r="D27" s="1067"/>
      <c r="E27" s="1064"/>
      <c r="F27" s="1070"/>
      <c r="G27" s="145">
        <f t="shared" si="0"/>
        <v>0</v>
      </c>
      <c r="H27" s="49"/>
      <c r="I27" s="50"/>
      <c r="J27" s="51"/>
      <c r="L27" s="52"/>
      <c r="M27" s="49"/>
      <c r="N27" s="53"/>
      <c r="O27" s="54"/>
      <c r="P27" s="55"/>
      <c r="W27" s="17"/>
    </row>
    <row r="28" spans="1:23" ht="18.75">
      <c r="A28" s="146">
        <v>44251</v>
      </c>
      <c r="B28" s="1058" t="s">
        <v>42</v>
      </c>
      <c r="C28" s="1064"/>
      <c r="D28" s="1067"/>
      <c r="E28" s="1064"/>
      <c r="F28" s="1070"/>
      <c r="G28" s="145">
        <f t="shared" si="0"/>
        <v>0</v>
      </c>
      <c r="H28" s="49"/>
      <c r="I28" s="50"/>
      <c r="J28" s="51"/>
      <c r="L28" s="52"/>
      <c r="M28" s="49"/>
      <c r="N28" s="53"/>
      <c r="O28" s="54"/>
      <c r="P28" s="55"/>
      <c r="W28" s="17"/>
    </row>
    <row r="29" spans="1:23" ht="18.75">
      <c r="A29" s="146">
        <v>44252</v>
      </c>
      <c r="B29" s="1058" t="s">
        <v>43</v>
      </c>
      <c r="C29" s="1064"/>
      <c r="D29" s="1067"/>
      <c r="E29" s="1064"/>
      <c r="F29" s="1070"/>
      <c r="G29" s="145">
        <f t="shared" si="0"/>
        <v>0</v>
      </c>
      <c r="H29" s="49"/>
      <c r="I29" s="50"/>
      <c r="J29" s="51"/>
      <c r="L29" s="52"/>
      <c r="M29" s="49"/>
      <c r="N29" s="53"/>
      <c r="O29" s="54"/>
      <c r="P29" s="55"/>
      <c r="W29" s="17"/>
    </row>
    <row r="30" spans="1:23" ht="18.75">
      <c r="A30" s="146">
        <v>44253</v>
      </c>
      <c r="B30" s="1058" t="s">
        <v>44</v>
      </c>
      <c r="C30" s="1064"/>
      <c r="D30" s="1067"/>
      <c r="E30" s="1064"/>
      <c r="F30" s="1070"/>
      <c r="G30" s="145">
        <f t="shared" si="0"/>
        <v>0</v>
      </c>
      <c r="H30" s="49"/>
      <c r="I30" s="50"/>
      <c r="J30" s="51"/>
      <c r="L30" s="52"/>
      <c r="M30" s="49"/>
      <c r="N30" s="53"/>
      <c r="O30" s="54"/>
      <c r="P30" s="55"/>
      <c r="W30" s="17"/>
    </row>
    <row r="31" spans="1:23" ht="18.75">
      <c r="A31" s="147">
        <v>44254</v>
      </c>
      <c r="B31" s="1059" t="s">
        <v>45</v>
      </c>
      <c r="C31" s="1064"/>
      <c r="D31" s="1067"/>
      <c r="E31" s="1064"/>
      <c r="F31" s="1070"/>
      <c r="G31" s="145">
        <f t="shared" si="0"/>
        <v>0</v>
      </c>
      <c r="H31" s="49"/>
      <c r="I31" s="50"/>
      <c r="J31" s="51"/>
      <c r="L31" s="52"/>
      <c r="M31" s="49"/>
      <c r="N31" s="53"/>
      <c r="O31" s="54"/>
      <c r="P31" s="55"/>
      <c r="W31" s="17"/>
    </row>
    <row r="32" spans="1:23" ht="18.75">
      <c r="A32" s="149">
        <v>44255</v>
      </c>
      <c r="B32" s="1060" t="s">
        <v>46</v>
      </c>
      <c r="C32" s="1064"/>
      <c r="D32" s="1067"/>
      <c r="E32" s="1064"/>
      <c r="F32" s="1070"/>
      <c r="G32" s="145">
        <f t="shared" si="0"/>
        <v>0</v>
      </c>
      <c r="H32" s="49"/>
      <c r="I32" s="50"/>
      <c r="J32" s="51"/>
      <c r="L32" s="52"/>
      <c r="M32" s="49"/>
      <c r="N32" s="53"/>
      <c r="O32" s="54"/>
      <c r="P32" s="55"/>
      <c r="W32" s="17"/>
    </row>
    <row r="33" spans="1:23" ht="18.75">
      <c r="A33" s="146"/>
      <c r="B33" s="1061"/>
      <c r="C33" s="1064"/>
      <c r="D33" s="1067"/>
      <c r="E33" s="1064"/>
      <c r="F33" s="1070"/>
      <c r="G33" s="151"/>
      <c r="H33" s="49"/>
      <c r="I33" s="50"/>
      <c r="J33" s="51"/>
      <c r="L33" s="52"/>
      <c r="M33" s="49"/>
      <c r="N33" s="53"/>
      <c r="O33" s="54"/>
      <c r="P33" s="55"/>
      <c r="W33" s="17"/>
    </row>
    <row r="34" spans="1:23" ht="18.75">
      <c r="A34" s="146"/>
      <c r="B34" s="1061"/>
      <c r="C34" s="1064"/>
      <c r="D34" s="1067"/>
      <c r="E34" s="1064"/>
      <c r="F34" s="1070"/>
      <c r="G34" s="151"/>
      <c r="H34" s="49"/>
      <c r="I34" s="50"/>
      <c r="J34" s="51"/>
      <c r="L34" s="52"/>
      <c r="M34" s="49"/>
      <c r="N34" s="53"/>
      <c r="O34" s="54"/>
      <c r="P34" s="55"/>
      <c r="W34" s="17"/>
    </row>
    <row r="35" spans="1:23" ht="19.5" thickBot="1">
      <c r="A35" s="152"/>
      <c r="B35" s="1062"/>
      <c r="C35" s="1065"/>
      <c r="D35" s="1068"/>
      <c r="E35" s="1065"/>
      <c r="F35" s="1071"/>
      <c r="G35" s="154"/>
      <c r="H35" s="49"/>
      <c r="I35" s="50"/>
      <c r="J35" s="51"/>
      <c r="L35" s="52"/>
      <c r="M35" s="49"/>
      <c r="N35" s="53"/>
      <c r="O35" s="54"/>
      <c r="P35" s="55"/>
      <c r="W35" s="17"/>
    </row>
    <row r="36" spans="1:23" ht="19.5" thickBot="1">
      <c r="A36" s="155"/>
      <c r="B36" s="156"/>
      <c r="C36" s="157" t="s">
        <v>174</v>
      </c>
      <c r="D36" s="158">
        <f>SUM(D5:D35)</f>
        <v>0</v>
      </c>
      <c r="E36" s="281" t="s">
        <v>175</v>
      </c>
      <c r="F36" s="283">
        <f>SUM(F5:F35)</f>
        <v>0</v>
      </c>
      <c r="G36" s="282">
        <f>SUM(G5:G35)</f>
        <v>0</v>
      </c>
      <c r="H36" s="49"/>
      <c r="I36" s="50"/>
      <c r="J36" s="51"/>
      <c r="L36" s="52"/>
      <c r="M36" s="49"/>
      <c r="N36" s="53"/>
      <c r="O36" s="54"/>
      <c r="P36" s="55"/>
      <c r="W36" s="17"/>
    </row>
    <row r="37" spans="1:25" s="105" customFormat="1" ht="39" customHeight="1" thickBot="1">
      <c r="A37" s="159"/>
      <c r="B37" s="160"/>
      <c r="C37" s="161" t="s">
        <v>176</v>
      </c>
      <c r="D37" s="162">
        <f>D4+D36</f>
        <v>0</v>
      </c>
      <c r="E37" s="284" t="s">
        <v>177</v>
      </c>
      <c r="F37" s="285">
        <f>F36</f>
        <v>0</v>
      </c>
      <c r="G37" s="287">
        <f>D37-F37</f>
        <v>0</v>
      </c>
      <c r="H37" s="102"/>
      <c r="I37" s="103"/>
      <c r="J37" s="104"/>
      <c r="L37" s="106"/>
      <c r="M37" s="102"/>
      <c r="N37" s="107"/>
      <c r="O37" s="108"/>
      <c r="P37" s="109"/>
      <c r="Q37" s="110"/>
      <c r="R37" s="111"/>
      <c r="S37" s="112"/>
      <c r="T37" s="113"/>
      <c r="U37" s="114"/>
      <c r="V37" s="115"/>
      <c r="W37" s="116"/>
      <c r="X37" s="116"/>
      <c r="Y37" s="116"/>
    </row>
    <row r="38" spans="5:23" ht="22.5" customHeight="1" thickBot="1">
      <c r="E38" s="120"/>
      <c r="F38" s="118"/>
      <c r="G38" s="286" t="s">
        <v>89</v>
      </c>
      <c r="H38" s="49"/>
      <c r="I38" s="50"/>
      <c r="J38" s="51"/>
      <c r="L38" s="52"/>
      <c r="M38" s="49"/>
      <c r="N38" s="53"/>
      <c r="O38" s="54"/>
      <c r="P38" s="55"/>
      <c r="W38" s="17"/>
    </row>
  </sheetData>
  <sheetProtection sheet="1" objects="1" scenarios="1"/>
  <mergeCells count="6">
    <mergeCell ref="A1:G1"/>
    <mergeCell ref="A3:A4"/>
    <mergeCell ref="B3:B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CFF"/>
    <pageSetUpPr fitToPage="1"/>
  </sheetPr>
  <dimension ref="A1:Z61"/>
  <sheetViews>
    <sheetView zoomScalePageLayoutView="0" workbookViewId="0" topLeftCell="A1">
      <pane ySplit="3" topLeftCell="A4" activePane="bottomLeft" state="frozen"/>
      <selection pane="topLeft" activeCell="A12" sqref="A12:B12"/>
      <selection pane="bottomLeft" activeCell="A1" sqref="A1:G1"/>
    </sheetView>
  </sheetViews>
  <sheetFormatPr defaultColWidth="9.140625" defaultRowHeight="15"/>
  <cols>
    <col min="1" max="1" width="39.57421875" style="1" customWidth="1"/>
    <col min="2" max="2" width="15.57421875" style="2" customWidth="1"/>
    <col min="3" max="4" width="15.57421875" style="8" customWidth="1"/>
    <col min="5" max="5" width="15.57421875" style="4" customWidth="1"/>
    <col min="6" max="6" width="15.57421875" style="5" customWidth="1"/>
    <col min="7" max="7" width="16.140625" style="1" customWidth="1"/>
    <col min="8" max="8" width="18.421875" style="1" customWidth="1"/>
    <col min="9" max="16384" width="9.00390625" style="1" customWidth="1"/>
  </cols>
  <sheetData>
    <row r="1" spans="1:7" ht="38.25" customHeight="1">
      <c r="A1" s="1289" t="s">
        <v>48</v>
      </c>
      <c r="B1" s="1289"/>
      <c r="C1" s="1289"/>
      <c r="D1" s="1289"/>
      <c r="E1" s="1289"/>
      <c r="F1" s="1289"/>
      <c r="G1" s="1289"/>
    </row>
    <row r="2" spans="1:8" ht="21" customHeight="1">
      <c r="A2" s="1290" t="s">
        <v>2</v>
      </c>
      <c r="B2" s="1290"/>
      <c r="C2" s="1290"/>
      <c r="D2" s="1290"/>
      <c r="E2" s="1290"/>
      <c r="F2" s="1290"/>
      <c r="G2" s="1290"/>
      <c r="H2" s="3"/>
    </row>
    <row r="3" spans="1:8" ht="18" customHeight="1">
      <c r="A3" s="9" t="s">
        <v>49</v>
      </c>
      <c r="B3" s="218"/>
      <c r="C3" s="218"/>
      <c r="D3" s="218"/>
      <c r="E3" s="1"/>
      <c r="F3" s="13" t="s">
        <v>7</v>
      </c>
      <c r="G3" s="167">
        <f ca="1">NOW()</f>
        <v>44276.03434050926</v>
      </c>
      <c r="H3" s="3"/>
    </row>
    <row r="4" spans="1:8" ht="36.75" customHeight="1">
      <c r="A4" s="197" t="s">
        <v>186</v>
      </c>
      <c r="B4" s="189"/>
      <c r="C4" s="189"/>
      <c r="D4" s="1"/>
      <c r="E4" s="189"/>
      <c r="F4" s="189"/>
      <c r="G4" s="189"/>
      <c r="H4" s="3"/>
    </row>
    <row r="5" spans="1:26" s="33" customFormat="1" ht="18" customHeight="1" thickBot="1">
      <c r="A5" s="9"/>
      <c r="B5" s="208"/>
      <c r="E5" s="13"/>
      <c r="G5" s="12" t="s">
        <v>6</v>
      </c>
      <c r="I5" s="14"/>
      <c r="J5" s="209"/>
      <c r="K5" s="210"/>
      <c r="M5" s="211"/>
      <c r="N5" s="18"/>
      <c r="O5" s="212"/>
      <c r="P5" s="20"/>
      <c r="Q5" s="21"/>
      <c r="R5" s="18"/>
      <c r="S5" s="20"/>
      <c r="T5" s="22"/>
      <c r="U5" s="23"/>
      <c r="V5" s="24"/>
      <c r="W5" s="25"/>
      <c r="X5" s="211"/>
      <c r="Y5" s="211"/>
      <c r="Z5" s="211"/>
    </row>
    <row r="6" spans="1:8" s="7" customFormat="1" ht="42" customHeight="1" thickBot="1">
      <c r="A6" s="1292" t="s">
        <v>187</v>
      </c>
      <c r="B6" s="1293"/>
      <c r="C6" s="26" t="s">
        <v>8</v>
      </c>
      <c r="D6" s="27" t="s">
        <v>183</v>
      </c>
      <c r="E6" s="28" t="s">
        <v>3</v>
      </c>
      <c r="F6" s="29" t="s">
        <v>9</v>
      </c>
      <c r="G6" s="30" t="s">
        <v>4</v>
      </c>
      <c r="H6" s="6"/>
    </row>
    <row r="7" spans="1:7" ht="33" customHeight="1">
      <c r="A7" s="928" t="str">
        <f>'02月統合家計簿'!A7</f>
        <v>○○銀行　１</v>
      </c>
      <c r="B7" s="1049"/>
      <c r="C7" s="348">
        <f>'02月統合家計簿'!G7</f>
        <v>0</v>
      </c>
      <c r="D7" s="169">
        <f>'03月銀行口座入出金表'!C5+'03月銀行口座入出金表'!C6+'03月銀行口座入出金表'!C7+'03月銀行口座入出金表'!C8+'03月銀行口座入出金表'!C9</f>
        <v>0</v>
      </c>
      <c r="E7" s="164">
        <f>'03月銀行口座入出金表'!F5+'03月銀行口座入出金表'!F6+'03月銀行口座入出金表'!F7+'03月銀行口座入出金表'!F8+'03月銀行口座入出金表'!F9</f>
        <v>0</v>
      </c>
      <c r="F7" s="165">
        <f>'03月銀行口座入出金表'!I5+'03月銀行口座入出金表'!I6+'03月銀行口座入出金表'!I7+'03月銀行口座入出金表'!I8+'03月銀行口座入出金表'!I9</f>
        <v>0</v>
      </c>
      <c r="G7" s="171">
        <f aca="true" t="shared" si="0" ref="G7:G16">C7-D7+E7-F7</f>
        <v>0</v>
      </c>
    </row>
    <row r="8" spans="1:7" ht="33" customHeight="1">
      <c r="A8" s="929" t="str">
        <f>'02月統合家計簿'!A8</f>
        <v>○○銀行　２</v>
      </c>
      <c r="B8" s="1048"/>
      <c r="C8" s="349">
        <f>'02月統合家計簿'!G8</f>
        <v>0</v>
      </c>
      <c r="D8" s="918">
        <f>'03月銀行口座入出金表'!C10+'03月銀行口座入出金表'!C11+'03月銀行口座入出金表'!C12+'03月銀行口座入出金表'!C13+'03月銀行口座入出金表'!C14</f>
        <v>0</v>
      </c>
      <c r="E8" s="173">
        <f>'03月銀行口座入出金表'!F10+'03月銀行口座入出金表'!F11+'03月銀行口座入出金表'!F12+'03月銀行口座入出金表'!F13+'03月銀行口座入出金表'!F14</f>
        <v>0</v>
      </c>
      <c r="F8" s="174">
        <f>'03月銀行口座入出金表'!I10+'03月銀行口座入出金表'!I11+'03月銀行口座入出金表'!I12+'03月銀行口座入出金表'!I13+'03月銀行口座入出金表'!I14</f>
        <v>0</v>
      </c>
      <c r="G8" s="171">
        <f t="shared" si="0"/>
        <v>0</v>
      </c>
    </row>
    <row r="9" spans="1:7" ht="33" customHeight="1">
      <c r="A9" s="929" t="str">
        <f>'02月統合家計簿'!A9</f>
        <v>○○銀行　３</v>
      </c>
      <c r="B9" s="1048"/>
      <c r="C9" s="349">
        <f>'02月統合家計簿'!G9</f>
        <v>0</v>
      </c>
      <c r="D9" s="918">
        <f>'03月銀行口座入出金表'!C15+'03月銀行口座入出金表'!C16+'03月銀行口座入出金表'!C17+'03月銀行口座入出金表'!C18+'03月銀行口座入出金表'!C19</f>
        <v>0</v>
      </c>
      <c r="E9" s="173">
        <f>'03月銀行口座入出金表'!F15+'03月銀行口座入出金表'!F16+'03月銀行口座入出金表'!F17+'03月銀行口座入出金表'!F18+'03月銀行口座入出金表'!F19</f>
        <v>0</v>
      </c>
      <c r="F9" s="174">
        <f>'03月銀行口座入出金表'!I15+'03月銀行口座入出金表'!I16+'03月銀行口座入出金表'!I17+'03月銀行口座入出金表'!I18+'03月銀行口座入出金表'!I19</f>
        <v>0</v>
      </c>
      <c r="G9" s="171">
        <f t="shared" si="0"/>
        <v>0</v>
      </c>
    </row>
    <row r="10" spans="1:7" ht="33" customHeight="1">
      <c r="A10" s="929" t="str">
        <f>'02月統合家計簿'!A10</f>
        <v>○○銀行　４</v>
      </c>
      <c r="B10" s="1046"/>
      <c r="C10" s="349">
        <f>'02月統合家計簿'!G10</f>
        <v>0</v>
      </c>
      <c r="D10" s="918">
        <f>'03月銀行口座入出金表'!C20+'03月銀行口座入出金表'!C21+'03月銀行口座入出金表'!C22+'03月銀行口座入出金表'!C23+'03月銀行口座入出金表'!C24</f>
        <v>0</v>
      </c>
      <c r="E10" s="173">
        <f>'03月銀行口座入出金表'!F20+'03月銀行口座入出金表'!F21+'03月銀行口座入出金表'!F22+'03月銀行口座入出金表'!F23+'03月銀行口座入出金表'!F24</f>
        <v>0</v>
      </c>
      <c r="F10" s="174">
        <f>'03月銀行口座入出金表'!I20+'03月銀行口座入出金表'!I21+'03月銀行口座入出金表'!I22+'03月銀行口座入出金表'!I23+'03月銀行口座入出金表'!I24</f>
        <v>0</v>
      </c>
      <c r="G10" s="171">
        <f t="shared" si="0"/>
        <v>0</v>
      </c>
    </row>
    <row r="11" spans="1:7" ht="33" customHeight="1">
      <c r="A11" s="929" t="str">
        <f>'02月統合家計簿'!A11</f>
        <v>○○銀行　５</v>
      </c>
      <c r="B11" s="1046"/>
      <c r="C11" s="349">
        <f>'02月統合家計簿'!G11</f>
        <v>0</v>
      </c>
      <c r="D11" s="918">
        <f>'03月銀行口座入出金表'!C25+'03月銀行口座入出金表'!C26+'03月銀行口座入出金表'!C27+'03月銀行口座入出金表'!C28+'03月銀行口座入出金表'!C29</f>
        <v>0</v>
      </c>
      <c r="E11" s="175">
        <f>'03月銀行口座入出金表'!F25+'03月銀行口座入出金表'!F26+'03月銀行口座入出金表'!F27+'03月銀行口座入出金表'!F28+'03月銀行口座入出金表'!F29</f>
        <v>0</v>
      </c>
      <c r="F11" s="174">
        <f>'03月銀行口座入出金表'!I25+'03月銀行口座入出金表'!I26+'03月銀行口座入出金表'!I27+'03月銀行口座入出金表'!I28+'03月銀行口座入出金表'!I29</f>
        <v>0</v>
      </c>
      <c r="G11" s="171">
        <f t="shared" si="0"/>
        <v>0</v>
      </c>
    </row>
    <row r="12" spans="1:7" ht="33" customHeight="1">
      <c r="A12" s="929" t="str">
        <f>'02月統合家計簿'!A12</f>
        <v>○○銀行　６</v>
      </c>
      <c r="B12" s="1046"/>
      <c r="C12" s="349">
        <f>'02月統合家計簿'!G12</f>
        <v>0</v>
      </c>
      <c r="D12" s="918">
        <f>'03月銀行口座入出金表'!C30+'03月銀行口座入出金表'!C31+'03月銀行口座入出金表'!C32+'03月銀行口座入出金表'!C33+'03月銀行口座入出金表'!C34</f>
        <v>0</v>
      </c>
      <c r="E12" s="175">
        <f>'03月銀行口座入出金表'!F30+'03月銀行口座入出金表'!F31+'03月銀行口座入出金表'!F32+'03月銀行口座入出金表'!F33+'03月銀行口座入出金表'!F34</f>
        <v>0</v>
      </c>
      <c r="F12" s="174">
        <f>'03月銀行口座入出金表'!I30+'03月銀行口座入出金表'!I31+'03月銀行口座入出金表'!I32+'03月銀行口座入出金表'!I33+'03月銀行口座入出金表'!I34</f>
        <v>0</v>
      </c>
      <c r="G12" s="171">
        <f t="shared" si="0"/>
        <v>0</v>
      </c>
    </row>
    <row r="13" spans="1:7" ht="33" customHeight="1">
      <c r="A13" s="929" t="str">
        <f>'02月統合家計簿'!A13</f>
        <v>○○銀行　７</v>
      </c>
      <c r="B13" s="1046"/>
      <c r="C13" s="349">
        <f>'02月統合家計簿'!G13</f>
        <v>0</v>
      </c>
      <c r="D13" s="918">
        <f>'03月銀行口座入出金表'!C35+'03月銀行口座入出金表'!C36+'03月銀行口座入出金表'!C37+'03月銀行口座入出金表'!C38+'03月銀行口座入出金表'!C39</f>
        <v>0</v>
      </c>
      <c r="E13" s="175">
        <f>'03月銀行口座入出金表'!F35+'03月銀行口座入出金表'!F36+'03月銀行口座入出金表'!F37+'03月銀行口座入出金表'!F38+'03月銀行口座入出金表'!F39</f>
        <v>0</v>
      </c>
      <c r="F13" s="174">
        <f>'03月銀行口座入出金表'!I35+'03月銀行口座入出金表'!I36+'03月銀行口座入出金表'!I37+'03月銀行口座入出金表'!I38+'03月銀行口座入出金表'!I39</f>
        <v>0</v>
      </c>
      <c r="G13" s="171">
        <f t="shared" si="0"/>
        <v>0</v>
      </c>
    </row>
    <row r="14" spans="1:7" ht="33" customHeight="1">
      <c r="A14" s="929" t="str">
        <f>'02月統合家計簿'!A14</f>
        <v>○○銀行　８</v>
      </c>
      <c r="B14" s="1046"/>
      <c r="C14" s="349">
        <f>'02月統合家計簿'!G14</f>
        <v>0</v>
      </c>
      <c r="D14" s="918">
        <f>'03月銀行口座入出金表'!C40+'03月銀行口座入出金表'!C41+'03月銀行口座入出金表'!C42+'03月銀行口座入出金表'!C43+'03月銀行口座入出金表'!C44</f>
        <v>0</v>
      </c>
      <c r="E14" s="175">
        <f>'03月銀行口座入出金表'!F40+'03月銀行口座入出金表'!F41+'03月銀行口座入出金表'!F42+'03月銀行口座入出金表'!F43+'03月銀行口座入出金表'!F44</f>
        <v>0</v>
      </c>
      <c r="F14" s="174">
        <f>'03月銀行口座入出金表'!I40+'03月銀行口座入出金表'!I41+'03月銀行口座入出金表'!I42+'03月銀行口座入出金表'!I43+'03月銀行口座入出金表'!I44</f>
        <v>0</v>
      </c>
      <c r="G14" s="171">
        <f t="shared" si="0"/>
        <v>0</v>
      </c>
    </row>
    <row r="15" spans="1:7" ht="33" customHeight="1">
      <c r="A15" s="929" t="str">
        <f>'02月統合家計簿'!A15</f>
        <v>○○銀行　９</v>
      </c>
      <c r="B15" s="1046"/>
      <c r="C15" s="349">
        <f>'02月統合家計簿'!G15</f>
        <v>0</v>
      </c>
      <c r="D15" s="918">
        <f>'03月銀行口座入出金表'!C45+'03月銀行口座入出金表'!C46+'03月銀行口座入出金表'!C47+'03月銀行口座入出金表'!C48+'03月銀行口座入出金表'!C49</f>
        <v>0</v>
      </c>
      <c r="E15" s="175">
        <f>'03月銀行口座入出金表'!F45+'03月銀行口座入出金表'!F46+'03月銀行口座入出金表'!F47+'03月銀行口座入出金表'!F48+'03月銀行口座入出金表'!F49</f>
        <v>0</v>
      </c>
      <c r="F15" s="174">
        <f>'03月銀行口座入出金表'!I45+'03月銀行口座入出金表'!I46+'03月銀行口座入出金表'!I47+'03月銀行口座入出金表'!I48+'03月銀行口座入出金表'!I49</f>
        <v>0</v>
      </c>
      <c r="G15" s="171">
        <f t="shared" si="0"/>
        <v>0</v>
      </c>
    </row>
    <row r="16" spans="1:7" ht="33" customHeight="1" thickBot="1">
      <c r="A16" s="929" t="str">
        <f>'02月統合家計簿'!A16</f>
        <v>○○銀行　１０</v>
      </c>
      <c r="B16" s="1047"/>
      <c r="C16" s="350">
        <f>'02月統合家計簿'!G16</f>
        <v>0</v>
      </c>
      <c r="D16" s="170">
        <f>'03月銀行口座入出金表'!C50+'03月銀行口座入出金表'!C51+'03月銀行口座入出金表'!C52+'03月銀行口座入出金表'!C53+'03月銀行口座入出金表'!C54</f>
        <v>0</v>
      </c>
      <c r="E16" s="176">
        <f>'03月銀行口座入出金表'!F50+'03月銀行口座入出金表'!F51+'03月銀行口座入出金表'!F52+'03月銀行口座入出金表'!F53+'03月銀行口座入出金表'!F54</f>
        <v>0</v>
      </c>
      <c r="F16" s="196">
        <f>'03月銀行口座入出金表'!I50+'03月銀行口座入出金表'!I51+'03月銀行口座入出金表'!I52+'03月銀行口座入出金表'!I53+'03月銀行口座入出金表'!I54</f>
        <v>0</v>
      </c>
      <c r="G16" s="172">
        <f t="shared" si="0"/>
        <v>0</v>
      </c>
    </row>
    <row r="17" spans="1:7" ht="36" customHeight="1" thickBot="1">
      <c r="A17" s="1294" t="s">
        <v>64</v>
      </c>
      <c r="B17" s="1295"/>
      <c r="C17" s="177">
        <f>'02月現金入出金表'!G37</f>
        <v>0</v>
      </c>
      <c r="D17" s="178"/>
      <c r="E17" s="179">
        <f>'03月現金入出金表'!D36</f>
        <v>0</v>
      </c>
      <c r="F17" s="180">
        <f>'03月現金入出金表'!F37</f>
        <v>0</v>
      </c>
      <c r="G17" s="195">
        <f>C17+E17-F17</f>
        <v>0</v>
      </c>
    </row>
    <row r="18" spans="1:7" ht="42" customHeight="1" thickBot="1">
      <c r="A18" s="1296" t="s">
        <v>1</v>
      </c>
      <c r="B18" s="1297"/>
      <c r="C18" s="226">
        <f>SUM(C7:C17)</f>
        <v>0</v>
      </c>
      <c r="D18" s="230">
        <f>SUM(D7:D17)</f>
        <v>0</v>
      </c>
      <c r="E18" s="231">
        <f>SUM(E7:E17)</f>
        <v>0</v>
      </c>
      <c r="F18" s="232">
        <f>SUM(F7:F17)</f>
        <v>0</v>
      </c>
      <c r="G18" s="233">
        <f>C18-D18+E18-F18</f>
        <v>0</v>
      </c>
    </row>
    <row r="19" ht="36" customHeight="1"/>
    <row r="20" spans="1:8" ht="54" customHeight="1">
      <c r="A20" s="1291" t="s">
        <v>77</v>
      </c>
      <c r="B20" s="1291"/>
      <c r="C20" s="1291"/>
      <c r="D20" s="1291"/>
      <c r="E20" s="1291"/>
      <c r="F20" s="1291"/>
      <c r="G20" s="1291"/>
      <c r="H20" s="191"/>
    </row>
    <row r="21" spans="1:7" ht="42.75" customHeight="1" thickBot="1">
      <c r="A21" s="205" t="s">
        <v>70</v>
      </c>
      <c r="B21" s="203"/>
      <c r="C21" s="203"/>
      <c r="D21" s="214"/>
      <c r="E21" s="215"/>
      <c r="F21" s="216"/>
      <c r="G21" s="217"/>
    </row>
    <row r="22" spans="1:7" ht="42" customHeight="1" thickBot="1">
      <c r="A22" s="1286" t="s">
        <v>67</v>
      </c>
      <c r="B22" s="1287"/>
      <c r="C22" s="1287"/>
      <c r="D22" s="1288"/>
      <c r="E22" s="199" t="s">
        <v>66</v>
      </c>
      <c r="F22" s="199" t="s">
        <v>74</v>
      </c>
      <c r="G22" s="201" t="s">
        <v>78</v>
      </c>
    </row>
    <row r="23" spans="1:7" ht="21" customHeight="1" thickBot="1">
      <c r="A23" s="1298" t="s">
        <v>250</v>
      </c>
      <c r="B23" s="1299"/>
      <c r="C23" s="1299"/>
      <c r="D23" s="1299"/>
      <c r="E23" s="1299"/>
      <c r="F23" s="1300"/>
      <c r="G23" s="1270">
        <f>C18</f>
        <v>0</v>
      </c>
    </row>
    <row r="24" spans="1:7" ht="21" customHeight="1">
      <c r="A24" s="891" t="str">
        <f>'02月統合家計簿'!A24</f>
        <v>年内の入金予定項目明細を記してください</v>
      </c>
      <c r="B24" s="1193"/>
      <c r="C24" s="1193"/>
      <c r="D24" s="1194"/>
      <c r="E24" s="884">
        <v>0</v>
      </c>
      <c r="F24" s="895">
        <f>E24*12</f>
        <v>0</v>
      </c>
      <c r="G24" s="224">
        <f>E24*10</f>
        <v>0</v>
      </c>
    </row>
    <row r="25" spans="1:7" ht="21" customHeight="1">
      <c r="A25" s="891" t="str">
        <f>'02月統合家計簿'!A25</f>
        <v>年内の入金予定項目明細を記してください</v>
      </c>
      <c r="B25" s="891"/>
      <c r="C25" s="891"/>
      <c r="D25" s="1195"/>
      <c r="E25" s="292">
        <v>0</v>
      </c>
      <c r="F25" s="223">
        <f>D25*12</f>
        <v>0</v>
      </c>
      <c r="G25" s="225">
        <f>D25*10</f>
        <v>0</v>
      </c>
    </row>
    <row r="26" spans="1:7" ht="21" customHeight="1">
      <c r="A26" s="891" t="str">
        <f>'02月統合家計簿'!A26</f>
        <v>年内の入金予定項目明細を記してください</v>
      </c>
      <c r="B26" s="891"/>
      <c r="C26" s="891"/>
      <c r="D26" s="1195"/>
      <c r="E26" s="292">
        <v>0</v>
      </c>
      <c r="F26" s="223">
        <f>D26*12</f>
        <v>0</v>
      </c>
      <c r="G26" s="225">
        <f>D26*10</f>
        <v>0</v>
      </c>
    </row>
    <row r="27" spans="1:7" ht="21" customHeight="1">
      <c r="A27" s="891" t="str">
        <f>'02月統合家計簿'!A27</f>
        <v>年内の入金予定項目明細を記してください</v>
      </c>
      <c r="B27" s="891"/>
      <c r="C27" s="891"/>
      <c r="D27" s="1195"/>
      <c r="E27" s="292">
        <v>0</v>
      </c>
      <c r="F27" s="223">
        <f>D27*12</f>
        <v>0</v>
      </c>
      <c r="G27" s="225">
        <f>D27*10</f>
        <v>0</v>
      </c>
    </row>
    <row r="28" spans="1:7" ht="21" customHeight="1">
      <c r="A28" s="891" t="str">
        <f>'02月統合家計簿'!A28</f>
        <v>年内の入金予定項目明細を記してください</v>
      </c>
      <c r="B28" s="891"/>
      <c r="C28" s="894"/>
      <c r="D28" s="1195"/>
      <c r="E28" s="292">
        <v>0</v>
      </c>
      <c r="F28" s="223">
        <f>D28</f>
        <v>0</v>
      </c>
      <c r="G28" s="225">
        <f>D28</f>
        <v>0</v>
      </c>
    </row>
    <row r="29" spans="1:7" ht="21" customHeight="1">
      <c r="A29" s="891" t="str">
        <f>'02月統合家計簿'!A29</f>
        <v>年内の入金予定項目明細を記してください</v>
      </c>
      <c r="B29" s="891"/>
      <c r="C29" s="891"/>
      <c r="D29" s="1195"/>
      <c r="E29" s="292">
        <v>0</v>
      </c>
      <c r="F29" s="223">
        <f>E29*12</f>
        <v>0</v>
      </c>
      <c r="G29" s="225">
        <f>E29*10</f>
        <v>0</v>
      </c>
    </row>
    <row r="30" spans="1:7" ht="21" customHeight="1">
      <c r="A30" s="891" t="str">
        <f>'02月統合家計簿'!A30</f>
        <v>年内の入金予定項目明細を記してください</v>
      </c>
      <c r="B30" s="892"/>
      <c r="C30" s="892"/>
      <c r="D30" s="1196"/>
      <c r="E30" s="292">
        <v>0</v>
      </c>
      <c r="F30" s="223">
        <f>E30*12</f>
        <v>0</v>
      </c>
      <c r="G30" s="225">
        <f>E30*10</f>
        <v>0</v>
      </c>
    </row>
    <row r="31" spans="1:7" ht="21" customHeight="1">
      <c r="A31" s="891" t="str">
        <f>'02月統合家計簿'!A31</f>
        <v>年内の入金予定項目明細を記してください</v>
      </c>
      <c r="B31" s="892"/>
      <c r="C31" s="892"/>
      <c r="D31" s="1196"/>
      <c r="E31" s="292">
        <v>0</v>
      </c>
      <c r="F31" s="223">
        <f>E31*12</f>
        <v>0</v>
      </c>
      <c r="G31" s="225">
        <f>E31*10</f>
        <v>0</v>
      </c>
    </row>
    <row r="32" spans="1:7" ht="21" customHeight="1">
      <c r="A32" s="891" t="str">
        <f>'02月統合家計簿'!A32</f>
        <v>年内の入金予定項目明細を記してください</v>
      </c>
      <c r="B32" s="892"/>
      <c r="C32" s="892"/>
      <c r="D32" s="1196"/>
      <c r="E32" s="292">
        <v>0</v>
      </c>
      <c r="F32" s="223">
        <f>E32*12</f>
        <v>0</v>
      </c>
      <c r="G32" s="225">
        <f>E32*10</f>
        <v>0</v>
      </c>
    </row>
    <row r="33" spans="1:7" ht="21" customHeight="1" thickBot="1">
      <c r="A33" s="891" t="str">
        <f>'02月統合家計簿'!A33</f>
        <v>年内の入金予定項目明細を記してください</v>
      </c>
      <c r="B33" s="893"/>
      <c r="C33" s="893"/>
      <c r="D33" s="1197"/>
      <c r="E33" s="1278">
        <v>0</v>
      </c>
      <c r="F33" s="223">
        <f>E33*12</f>
        <v>0</v>
      </c>
      <c r="G33" s="293">
        <f>E33*10</f>
        <v>0</v>
      </c>
    </row>
    <row r="34" spans="1:7" ht="42" customHeight="1" thickBot="1">
      <c r="A34" s="213"/>
      <c r="B34" s="198"/>
      <c r="C34" s="198"/>
      <c r="D34" s="202" t="s">
        <v>72</v>
      </c>
      <c r="E34" s="221">
        <f>SUM(E23:E33)</f>
        <v>0</v>
      </c>
      <c r="F34" s="221">
        <f>SUM(F23:F33)</f>
        <v>0</v>
      </c>
      <c r="G34" s="226">
        <f>SUM(G23:G33)</f>
        <v>0</v>
      </c>
    </row>
    <row r="35" spans="1:8" ht="18" customHeight="1">
      <c r="A35" s="189"/>
      <c r="B35" s="189"/>
      <c r="C35" s="189"/>
      <c r="D35" s="189"/>
      <c r="E35" s="189"/>
      <c r="F35" s="189"/>
      <c r="G35" s="189"/>
      <c r="H35" s="3"/>
    </row>
    <row r="36" spans="1:8" ht="42" customHeight="1" thickBot="1">
      <c r="A36" s="206" t="s">
        <v>71</v>
      </c>
      <c r="B36" s="204"/>
      <c r="C36" s="204"/>
      <c r="D36" s="204"/>
      <c r="E36" s="204"/>
      <c r="F36" s="204"/>
      <c r="G36" s="204"/>
      <c r="H36" s="191"/>
    </row>
    <row r="37" spans="1:8" ht="42" customHeight="1" thickBot="1">
      <c r="A37" s="1286" t="s">
        <v>68</v>
      </c>
      <c r="B37" s="1287"/>
      <c r="C37" s="1287"/>
      <c r="D37" s="1288"/>
      <c r="E37" s="199" t="s">
        <v>66</v>
      </c>
      <c r="F37" s="199" t="s">
        <v>74</v>
      </c>
      <c r="G37" s="201" t="s">
        <v>79</v>
      </c>
      <c r="H37" s="192"/>
    </row>
    <row r="38" spans="1:7" ht="21" customHeight="1">
      <c r="A38" s="290" t="str">
        <f>'02月統合家計簿'!A38</f>
        <v>年内の出金予定項目明細を記してください</v>
      </c>
      <c r="B38" s="294"/>
      <c r="C38" s="294"/>
      <c r="D38" s="294"/>
      <c r="E38" s="884">
        <v>0</v>
      </c>
      <c r="F38" s="222">
        <f>E38*12</f>
        <v>0</v>
      </c>
      <c r="G38" s="224">
        <f>E38*10</f>
        <v>0</v>
      </c>
    </row>
    <row r="39" spans="1:7" ht="21" customHeight="1">
      <c r="A39" s="290" t="str">
        <f>'02月統合家計簿'!A39</f>
        <v>年内の出金予定項目明細を記してください</v>
      </c>
      <c r="B39" s="290"/>
      <c r="C39" s="290"/>
      <c r="D39" s="290"/>
      <c r="E39" s="292">
        <v>0</v>
      </c>
      <c r="F39" s="223">
        <f>E39*12</f>
        <v>0</v>
      </c>
      <c r="G39" s="225">
        <f>E39*10</f>
        <v>0</v>
      </c>
    </row>
    <row r="40" spans="1:7" ht="21" customHeight="1">
      <c r="A40" s="290" t="str">
        <f>'02月統合家計簿'!A40</f>
        <v>年内の出金予定項目明細を記してください</v>
      </c>
      <c r="B40" s="290"/>
      <c r="C40" s="290"/>
      <c r="D40" s="290"/>
      <c r="E40" s="292">
        <v>0</v>
      </c>
      <c r="F40" s="223">
        <f>E40*12</f>
        <v>0</v>
      </c>
      <c r="G40" s="225">
        <f>E40*10</f>
        <v>0</v>
      </c>
    </row>
    <row r="41" spans="1:7" ht="21" customHeight="1">
      <c r="A41" s="290" t="str">
        <f>'02月統合家計簿'!A41</f>
        <v>年内の出金予定項目明細を記してください</v>
      </c>
      <c r="B41" s="290"/>
      <c r="C41" s="290"/>
      <c r="D41" s="290"/>
      <c r="E41" s="292">
        <v>0</v>
      </c>
      <c r="F41" s="223">
        <f>E41*12</f>
        <v>0</v>
      </c>
      <c r="G41" s="225">
        <f>E41*10</f>
        <v>0</v>
      </c>
    </row>
    <row r="42" spans="1:7" ht="21" customHeight="1">
      <c r="A42" s="290" t="str">
        <f>'02月統合家計簿'!A42</f>
        <v>年内の出金予定項目明細を記してください</v>
      </c>
      <c r="B42" s="291"/>
      <c r="C42" s="291"/>
      <c r="D42" s="291"/>
      <c r="E42" s="292">
        <v>0</v>
      </c>
      <c r="F42" s="223">
        <f>E42*12</f>
        <v>0</v>
      </c>
      <c r="G42" s="225">
        <f>E42*10</f>
        <v>0</v>
      </c>
    </row>
    <row r="43" spans="1:7" ht="21" customHeight="1">
      <c r="A43" s="290" t="str">
        <f>'02月統合家計簿'!A43</f>
        <v>年内の出金予定項目明細を記してください</v>
      </c>
      <c r="B43" s="291"/>
      <c r="C43" s="291"/>
      <c r="D43" s="291"/>
      <c r="E43" s="292">
        <v>0</v>
      </c>
      <c r="F43" s="223">
        <f aca="true" t="shared" si="1" ref="F43:F52">E43*12</f>
        <v>0</v>
      </c>
      <c r="G43" s="225">
        <f aca="true" t="shared" si="2" ref="G43:G57">E43*10</f>
        <v>0</v>
      </c>
    </row>
    <row r="44" spans="1:7" ht="21" customHeight="1">
      <c r="A44" s="290" t="str">
        <f>'02月統合家計簿'!A44</f>
        <v>年内の出金予定項目明細を記してください</v>
      </c>
      <c r="B44" s="291"/>
      <c r="C44" s="291"/>
      <c r="D44" s="291"/>
      <c r="E44" s="292">
        <v>0</v>
      </c>
      <c r="F44" s="223">
        <f t="shared" si="1"/>
        <v>0</v>
      </c>
      <c r="G44" s="225">
        <f t="shared" si="2"/>
        <v>0</v>
      </c>
    </row>
    <row r="45" spans="1:7" ht="21" customHeight="1">
      <c r="A45" s="290" t="str">
        <f>'02月統合家計簿'!A45</f>
        <v>年内の出金予定項目明細を記してください</v>
      </c>
      <c r="B45" s="291"/>
      <c r="C45" s="291"/>
      <c r="D45" s="291"/>
      <c r="E45" s="292">
        <v>0</v>
      </c>
      <c r="F45" s="223">
        <f t="shared" si="1"/>
        <v>0</v>
      </c>
      <c r="G45" s="225">
        <f t="shared" si="2"/>
        <v>0</v>
      </c>
    </row>
    <row r="46" spans="1:7" ht="21" customHeight="1">
      <c r="A46" s="290" t="str">
        <f>'02月統合家計簿'!A46</f>
        <v>年内の出金予定項目明細を記してください</v>
      </c>
      <c r="B46" s="291"/>
      <c r="C46" s="291"/>
      <c r="D46" s="291"/>
      <c r="E46" s="292">
        <v>0</v>
      </c>
      <c r="F46" s="223">
        <f t="shared" si="1"/>
        <v>0</v>
      </c>
      <c r="G46" s="225">
        <f t="shared" si="2"/>
        <v>0</v>
      </c>
    </row>
    <row r="47" spans="1:7" ht="21" customHeight="1">
      <c r="A47" s="290" t="str">
        <f>'02月統合家計簿'!A47</f>
        <v>年内の出金予定項目明細を記してください</v>
      </c>
      <c r="B47" s="291"/>
      <c r="C47" s="291"/>
      <c r="D47" s="291"/>
      <c r="E47" s="292">
        <v>0</v>
      </c>
      <c r="F47" s="223">
        <f t="shared" si="1"/>
        <v>0</v>
      </c>
      <c r="G47" s="225">
        <f t="shared" si="2"/>
        <v>0</v>
      </c>
    </row>
    <row r="48" spans="1:7" ht="21" customHeight="1">
      <c r="A48" s="290" t="str">
        <f>'02月統合家計簿'!A48</f>
        <v>年内の出金予定項目明細を記してください</v>
      </c>
      <c r="B48" s="291"/>
      <c r="C48" s="291"/>
      <c r="D48" s="291"/>
      <c r="E48" s="292">
        <v>0</v>
      </c>
      <c r="F48" s="223">
        <f t="shared" si="1"/>
        <v>0</v>
      </c>
      <c r="G48" s="225">
        <f t="shared" si="2"/>
        <v>0</v>
      </c>
    </row>
    <row r="49" spans="1:7" ht="21" customHeight="1">
      <c r="A49" s="290" t="str">
        <f>'02月統合家計簿'!A49</f>
        <v>年内の出金予定項目明細を記してください</v>
      </c>
      <c r="B49" s="291"/>
      <c r="C49" s="291"/>
      <c r="D49" s="291"/>
      <c r="E49" s="292">
        <v>0</v>
      </c>
      <c r="F49" s="223">
        <f t="shared" si="1"/>
        <v>0</v>
      </c>
      <c r="G49" s="225">
        <f t="shared" si="2"/>
        <v>0</v>
      </c>
    </row>
    <row r="50" spans="1:7" ht="21" customHeight="1">
      <c r="A50" s="290" t="str">
        <f>'02月統合家計簿'!A50</f>
        <v>年内の出金予定項目明細を記してください</v>
      </c>
      <c r="B50" s="291"/>
      <c r="C50" s="291"/>
      <c r="D50" s="291"/>
      <c r="E50" s="292">
        <v>0</v>
      </c>
      <c r="F50" s="223">
        <f t="shared" si="1"/>
        <v>0</v>
      </c>
      <c r="G50" s="225">
        <f t="shared" si="2"/>
        <v>0</v>
      </c>
    </row>
    <row r="51" spans="1:7" ht="21" customHeight="1">
      <c r="A51" s="290" t="str">
        <f>'02月統合家計簿'!A51</f>
        <v>年内の出金予定項目明細を記してください</v>
      </c>
      <c r="B51" s="291"/>
      <c r="C51" s="291"/>
      <c r="D51" s="291"/>
      <c r="E51" s="292">
        <v>0</v>
      </c>
      <c r="F51" s="223">
        <f t="shared" si="1"/>
        <v>0</v>
      </c>
      <c r="G51" s="225">
        <f t="shared" si="2"/>
        <v>0</v>
      </c>
    </row>
    <row r="52" spans="1:7" ht="21" customHeight="1">
      <c r="A52" s="290" t="str">
        <f>'02月統合家計簿'!A52</f>
        <v>年内の出金予定項目明細を記してください</v>
      </c>
      <c r="B52" s="291"/>
      <c r="C52" s="291"/>
      <c r="D52" s="291"/>
      <c r="E52" s="292">
        <v>0</v>
      </c>
      <c r="F52" s="223">
        <f t="shared" si="1"/>
        <v>0</v>
      </c>
      <c r="G52" s="225">
        <f t="shared" si="2"/>
        <v>0</v>
      </c>
    </row>
    <row r="53" spans="1:7" ht="21" customHeight="1">
      <c r="A53" s="290" t="str">
        <f>'02月統合家計簿'!A53</f>
        <v>年内の出金予定項目明細を記してください</v>
      </c>
      <c r="B53" s="291"/>
      <c r="C53" s="291"/>
      <c r="D53" s="291"/>
      <c r="E53" s="292">
        <v>0</v>
      </c>
      <c r="F53" s="223">
        <f>E53*12</f>
        <v>0</v>
      </c>
      <c r="G53" s="225">
        <f t="shared" si="2"/>
        <v>0</v>
      </c>
    </row>
    <row r="54" spans="1:7" ht="21" customHeight="1">
      <c r="A54" s="290" t="str">
        <f>'02月統合家計簿'!A54</f>
        <v>年内の出金予定項目明細を記してください</v>
      </c>
      <c r="B54" s="291"/>
      <c r="C54" s="291"/>
      <c r="D54" s="291"/>
      <c r="E54" s="292">
        <v>0</v>
      </c>
      <c r="F54" s="223">
        <f>E54*12</f>
        <v>0</v>
      </c>
      <c r="G54" s="225">
        <f t="shared" si="2"/>
        <v>0</v>
      </c>
    </row>
    <row r="55" spans="1:7" ht="21" customHeight="1">
      <c r="A55" s="290" t="str">
        <f>'02月統合家計簿'!A55</f>
        <v>年内の出金予定項目明細を記してください</v>
      </c>
      <c r="B55" s="291"/>
      <c r="C55" s="291"/>
      <c r="D55" s="291"/>
      <c r="E55" s="292">
        <v>0</v>
      </c>
      <c r="F55" s="223">
        <f>E55*12</f>
        <v>0</v>
      </c>
      <c r="G55" s="225">
        <f t="shared" si="2"/>
        <v>0</v>
      </c>
    </row>
    <row r="56" spans="1:7" ht="21" customHeight="1">
      <c r="A56" s="290" t="str">
        <f>'02月統合家計簿'!A56</f>
        <v>年内の出金予定項目明細を記してください</v>
      </c>
      <c r="B56" s="291"/>
      <c r="C56" s="291"/>
      <c r="D56" s="291"/>
      <c r="E56" s="292">
        <v>0</v>
      </c>
      <c r="F56" s="223">
        <f>E56*12</f>
        <v>0</v>
      </c>
      <c r="G56" s="225">
        <f t="shared" si="2"/>
        <v>0</v>
      </c>
    </row>
    <row r="57" spans="1:7" ht="21" customHeight="1" thickBot="1">
      <c r="A57" s="290" t="str">
        <f>'02月統合家計簿'!A57</f>
        <v>年内の出金予定項目明細を記してください</v>
      </c>
      <c r="B57" s="295"/>
      <c r="C57" s="295"/>
      <c r="D57" s="295"/>
      <c r="E57" s="885">
        <v>0</v>
      </c>
      <c r="F57" s="223">
        <f>E57*12</f>
        <v>0</v>
      </c>
      <c r="G57" s="225">
        <f t="shared" si="2"/>
        <v>0</v>
      </c>
    </row>
    <row r="58" spans="1:7" ht="42" customHeight="1" thickBot="1">
      <c r="A58" s="213"/>
      <c r="B58" s="198"/>
      <c r="C58" s="198"/>
      <c r="D58" s="202" t="s">
        <v>69</v>
      </c>
      <c r="E58" s="221">
        <f>SUM(E38:E57)</f>
        <v>0</v>
      </c>
      <c r="F58" s="221">
        <f>SUM(F38:F57)</f>
        <v>0</v>
      </c>
      <c r="G58" s="226">
        <f>SUM(G38:G57)</f>
        <v>0</v>
      </c>
    </row>
    <row r="59" spans="1:7" ht="39.75" customHeight="1">
      <c r="A59" s="193"/>
      <c r="B59" s="1"/>
      <c r="C59" s="1"/>
      <c r="D59" s="1"/>
      <c r="E59" s="1"/>
      <c r="F59" s="207" t="s">
        <v>75</v>
      </c>
      <c r="G59" s="229">
        <f>G34-G58</f>
        <v>0</v>
      </c>
    </row>
    <row r="60" spans="1:7" ht="18" customHeight="1">
      <c r="A60" s="194"/>
      <c r="B60" s="1"/>
      <c r="C60" s="1"/>
      <c r="D60" s="1"/>
      <c r="E60" s="200"/>
      <c r="F60" s="1"/>
      <c r="G60" s="219" t="s">
        <v>188</v>
      </c>
    </row>
    <row r="61" spans="1:7" ht="18" customHeight="1">
      <c r="A61" s="194"/>
      <c r="B61" s="1"/>
      <c r="C61" s="1"/>
      <c r="D61" s="1"/>
      <c r="E61" s="200"/>
      <c r="F61" s="219"/>
      <c r="G61" s="2"/>
    </row>
  </sheetData>
  <sheetProtection sheet="1" objects="1" scenarios="1"/>
  <mergeCells count="9">
    <mergeCell ref="A17:B17"/>
    <mergeCell ref="A22:D22"/>
    <mergeCell ref="A37:D37"/>
    <mergeCell ref="A1:G1"/>
    <mergeCell ref="A2:G2"/>
    <mergeCell ref="A20:G20"/>
    <mergeCell ref="A23:F23"/>
    <mergeCell ref="A6:B6"/>
    <mergeCell ref="A18:B18"/>
  </mergeCells>
  <printOptions/>
  <pageMargins left="0.7086614173228347" right="0.36" top="0.53" bottom="0.32" header="0.31496062992125984" footer="0.19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日比野知恵造</dc:creator>
  <cp:keywords/>
  <dc:description/>
  <cp:lastModifiedBy>Copyright © 2021 ライフプチエ｜生活プチ百科 All Rights Reserved.</cp:lastModifiedBy>
  <cp:lastPrinted>2021-03-06T07:07:22Z</cp:lastPrinted>
  <dcterms:created xsi:type="dcterms:W3CDTF">2021-03-04T14:06:17Z</dcterms:created>
  <dcterms:modified xsi:type="dcterms:W3CDTF">2021-03-20T15:49:38Z</dcterms:modified>
  <cp:category/>
  <cp:version/>
  <cp:contentType/>
  <cp:contentStatus/>
</cp:coreProperties>
</file>